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3b2f122b692ec8f/Documents/Field Dalling PC/Accounts/2025-26/AGAR 2025-26/"/>
    </mc:Choice>
  </mc:AlternateContent>
  <xr:revisionPtr revIDLastSave="0" documentId="8_{A7175AFA-4914-4713-8EF4-2BFEEDBBC6A4}" xr6:coauthVersionLast="47" xr6:coauthVersionMax="47" xr10:uidLastSave="{00000000-0000-0000-0000-000000000000}"/>
  <bookViews>
    <workbookView xWindow="-108" yWindow="-108" windowWidth="23256" windowHeight="12456" xr2:uid="{694FFFE7-5B2C-4C00-9218-B58CD4FE78CB}"/>
  </bookViews>
  <sheets>
    <sheet name="Variances" sheetId="1" r:id="rId1"/>
  </sheets>
  <definedNames>
    <definedName name="_xlnm.Print_Area" localSheetId="0">Variances!$A$1:$N$33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1" l="1"/>
  <c r="I29" i="1"/>
  <c r="H29" i="1"/>
  <c r="G29" i="1"/>
  <c r="L27" i="1"/>
  <c r="K27" i="1"/>
  <c r="J27" i="1"/>
  <c r="I27" i="1"/>
  <c r="H27" i="1"/>
  <c r="G27" i="1"/>
  <c r="F23" i="1"/>
  <c r="D23" i="1"/>
  <c r="J21" i="1"/>
  <c r="I21" i="1"/>
  <c r="H21" i="1"/>
  <c r="G21" i="1"/>
  <c r="L19" i="1"/>
  <c r="J19" i="1"/>
  <c r="I19" i="1"/>
  <c r="H19" i="1"/>
  <c r="G19" i="1"/>
  <c r="J17" i="1"/>
  <c r="I17" i="1"/>
  <c r="H17" i="1"/>
  <c r="G17" i="1"/>
  <c r="J15" i="1"/>
  <c r="I15" i="1"/>
  <c r="H15" i="1"/>
  <c r="G15" i="1"/>
  <c r="J13" i="1"/>
  <c r="I13" i="1"/>
  <c r="H13" i="1"/>
  <c r="G13" i="1"/>
  <c r="M11" i="1"/>
  <c r="L29" i="1" l="1"/>
  <c r="M30" i="1" s="1"/>
  <c r="K29" i="1"/>
  <c r="M28" i="1"/>
  <c r="L21" i="1"/>
  <c r="M22" i="1" s="1"/>
  <c r="K21" i="1"/>
  <c r="M20" i="1"/>
  <c r="K19" i="1"/>
  <c r="L17" i="1"/>
  <c r="M18" i="1" s="1"/>
  <c r="K17" i="1"/>
  <c r="L15" i="1"/>
  <c r="L13" i="1"/>
  <c r="M13" i="1" s="1"/>
  <c r="K13" i="1"/>
  <c r="K15" i="1"/>
</calcChain>
</file>

<file path=xl/sharedStrings.xml><?xml version="1.0" encoding="utf-8"?>
<sst xmlns="http://schemas.openxmlformats.org/spreadsheetml/2006/main" count="36" uniqueCount="32">
  <si>
    <t>Explanation of variances – pro forma</t>
  </si>
  <si>
    <t>Name of smaller authority:</t>
  </si>
  <si>
    <t>Field Dalling and Saxlingham Parish Council</t>
  </si>
  <si>
    <t>County area (local councils and parish meetings only):</t>
  </si>
  <si>
    <t>Norfolk</t>
  </si>
  <si>
    <r>
      <t xml:space="preserve">Insert figures from Section 2 of the AGAR in all </t>
    </r>
    <r>
      <rPr>
        <b/>
        <u/>
        <sz val="10"/>
        <color rgb="FF333399"/>
        <rFont val="Arial"/>
        <family val="2"/>
      </rPr>
      <t>Blue</t>
    </r>
    <r>
      <rPr>
        <b/>
        <sz val="10"/>
        <color rgb="FFFF0000"/>
        <rFont val="Arial"/>
        <family val="2"/>
      </rPr>
      <t xml:space="preserve"> highlighted boxes</t>
    </r>
  </si>
  <si>
    <r>
      <t xml:space="preserve">Next, please provide full explanations, including numerical values, for the following that will be flagged in the green boxes where relevant:
</t>
    </r>
    <r>
      <rPr>
        <sz val="10"/>
        <color rgb="FF000000"/>
        <rFont val="Arial"/>
        <family val="2"/>
      </rPr>
      <t>• variances of more than 15% between totals for individual boxes (except variances of less than £200);</t>
    </r>
    <r>
      <rPr>
        <sz val="10"/>
        <color rgb="FF000000"/>
        <rFont val="Arial"/>
        <family val="2"/>
      </rPr>
      <t xml:space="preserve">
• variances of £100,000 or more require explanation regardless of the % variation year on year;</t>
    </r>
    <r>
      <rPr>
        <sz val="10"/>
        <color rgb="FF000000"/>
        <rFont val="Arial"/>
        <family val="2"/>
      </rPr>
      <t xml:space="preserve">
•</t>
    </r>
    <r>
      <rPr>
        <b/>
        <sz val="10"/>
        <color rgb="FFFF0000"/>
        <rFont val="Arial"/>
        <family val="2"/>
      </rPr>
      <t xml:space="preserve"> New from 2025/26 onwards</t>
    </r>
    <r>
      <rPr>
        <sz val="10"/>
        <color rgb="FF000000"/>
        <rFont val="Arial"/>
        <family val="2"/>
      </rPr>
      <t>: variances of £500,000 or more in Box 3 require explanation regardless of the % variation year on year for smaller authorities with income and/or expenditure exceeding £6,500,000</t>
    </r>
    <r>
      <rPr>
        <sz val="10"/>
        <color rgb="FF000000"/>
        <rFont val="Arial"/>
        <family val="2"/>
      </rPr>
      <t xml:space="preserve">
</t>
    </r>
  </si>
  <si>
    <t>2024/25</t>
  </si>
  <si>
    <t>2025/26</t>
  </si>
  <si>
    <t>Variance</t>
  </si>
  <si>
    <t>Explanation Required?</t>
  </si>
  <si>
    <r>
      <t xml:space="preserve">Automatic responses trigger below based on figures input, </t>
    </r>
    <r>
      <rPr>
        <b/>
        <sz val="11"/>
        <color rgb="FF000000"/>
        <rFont val="Arial"/>
        <family val="2"/>
      </rPr>
      <t>DO NOT OVERWRITE THESE BOXES</t>
    </r>
  </si>
  <si>
    <r>
      <t xml:space="preserve">Explanation from smaller authority </t>
    </r>
    <r>
      <rPr>
        <b/>
        <u/>
        <sz val="11"/>
        <color rgb="FF000000"/>
        <rFont val="Arial"/>
        <family val="2"/>
      </rPr>
      <t>(must include narrative and supporting figures)</t>
    </r>
  </si>
  <si>
    <t>£</t>
  </si>
  <si>
    <t>%</t>
  </si>
  <si>
    <t>1 Balances Brought Forward</t>
  </si>
  <si>
    <t>2 Precept or Rates and Levies</t>
  </si>
  <si>
    <t>3 Total Other Receipts</t>
  </si>
  <si>
    <t>2025-26 +£400 outstanding payments entered back in to cash account, +£46 contributions to seminar attendance = Total £446 Compensating variances -£162 recycling credits,  -£70 PAYE refund  Total £232 = £446 - £232 Total £214</t>
  </si>
  <si>
    <t>4 Staff Costs</t>
  </si>
  <si>
    <t>2025-26  Less locum costs classed as office expenses -£2,200. Compensating variances:  +£479 March 25 payment, +£285 re-authorised payment, +£615 salary increase = Total £1,379  £2,200 - £1379 = -£821 = under £200 variance</t>
  </si>
  <si>
    <t>5 Loan Interest/Capital Repayment</t>
  </si>
  <si>
    <t>6 All Other Payments</t>
  </si>
  <si>
    <t>2025-26 Added locum costs of £2,200 instead of clerk salary.</t>
  </si>
  <si>
    <t>7 Balances Carried Forward</t>
  </si>
  <si>
    <t>VARIANCE EXPLANATION NOT REQUIRED</t>
  </si>
  <si>
    <t>8 Total Cash and Short Term Investments</t>
  </si>
  <si>
    <t>9 Total Fixed Assets plus Other Long Term Investments and Assets</t>
  </si>
  <si>
    <t>10 Total Borrowings</t>
  </si>
  <si>
    <t>Rounding errors of up to £2 are tolerable</t>
  </si>
  <si>
    <t>Variances of £200 or less are tolerable</t>
  </si>
  <si>
    <t>BOX 10 VARIANCE EXPLANATION NOT REQUIRED IF CHANGE CAN BE EXPLAINED BY BOX 5 (CAPITAL PLUS INTEREST PAYMENT)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</si>
</sst>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CC0000"/>
      <name val="Calibri"/>
      <family val="2"/>
    </font>
    <font>
      <i/>
      <sz val="11"/>
      <color rgb="FF808080"/>
      <name val="Calibri"/>
      <family val="2"/>
    </font>
    <font>
      <sz val="11"/>
      <color rgb="FF006600"/>
      <name val="Calibri"/>
      <family val="2"/>
    </font>
    <font>
      <b/>
      <sz val="24"/>
      <color rgb="FF000000"/>
      <name val="Calibri"/>
      <family val="2"/>
    </font>
    <font>
      <b/>
      <sz val="18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rgb="FF0000EE"/>
      <name val="Calibri"/>
      <family val="2"/>
    </font>
    <font>
      <sz val="11"/>
      <color rgb="FF996600"/>
      <name val="Calibri"/>
      <family val="2"/>
    </font>
    <font>
      <sz val="11"/>
      <color rgb="FF333333"/>
      <name val="Calibri"/>
      <family val="2"/>
    </font>
    <font>
      <b/>
      <i/>
      <u/>
      <sz val="11"/>
      <color rgb="FF000000"/>
      <name val="Calibri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u/>
      <sz val="10"/>
      <color rgb="FF333399"/>
      <name val="Arial"/>
      <family val="2"/>
    </font>
    <font>
      <sz val="10"/>
      <color rgb="FF000000"/>
      <name val="Arial"/>
      <family val="2"/>
    </font>
    <font>
      <sz val="10"/>
      <color rgb="FF000000"/>
      <name val="Symbol"/>
      <family val="1"/>
      <charset val="2"/>
    </font>
    <font>
      <b/>
      <sz val="11"/>
      <color rgb="FF000000"/>
      <name val="Arial"/>
      <family val="2"/>
    </font>
    <font>
      <b/>
      <u/>
      <sz val="11"/>
      <color rgb="FF000000"/>
      <name val="Arial"/>
      <family val="2"/>
    </font>
    <font>
      <b/>
      <sz val="11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00CCFF"/>
        <bgColor rgb="FF00CCFF"/>
      </patternFill>
    </fill>
    <fill>
      <patternFill patternType="solid">
        <fgColor rgb="FF99CC00"/>
        <bgColor rgb="FF99CC00"/>
      </patternFill>
    </fill>
    <fill>
      <patternFill patternType="solid">
        <fgColor rgb="FF99CCFF"/>
        <bgColor rgb="FF99CC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9">
    <xf numFmtId="0" fontId="0" fillId="0" borderId="0"/>
    <xf numFmtId="0" fontId="8" fillId="0" borderId="0" applyNumberFormat="0" applyBorder="0" applyProtection="0"/>
    <xf numFmtId="0" fontId="9" fillId="0" borderId="0" applyNumberFormat="0" applyBorder="0" applyProtection="0"/>
    <xf numFmtId="0" fontId="6" fillId="7" borderId="0" applyNumberFormat="0" applyBorder="0" applyProtection="0"/>
    <xf numFmtId="0" fontId="4" fillId="5" borderId="0" applyNumberFormat="0" applyBorder="0" applyProtection="0"/>
    <xf numFmtId="0" fontId="11" fillId="8" borderId="0" applyNumberFormat="0" applyBorder="0" applyProtection="0"/>
    <xf numFmtId="0" fontId="12" fillId="8" borderId="1" applyNumberForma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3" fillId="6" borderId="0" applyNumberFormat="0" applyBorder="0" applyProtection="0"/>
    <xf numFmtId="0" fontId="5" fillId="0" borderId="0" applyNumberFormat="0" applyBorder="0" applyProtection="0"/>
    <xf numFmtId="0" fontId="7" fillId="0" borderId="0" applyNumberFormat="0" applyBorder="0" applyProtection="0"/>
    <xf numFmtId="0" fontId="10" fillId="0" borderId="0" applyNumberFormat="0" applyBorder="0" applyProtection="0"/>
    <xf numFmtId="0" fontId="13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32">
    <xf numFmtId="0" fontId="0" fillId="0" borderId="0" xfId="0"/>
    <xf numFmtId="0" fontId="15" fillId="0" borderId="0" xfId="0" applyFont="1" applyAlignment="1">
      <alignment vertical="top"/>
    </xf>
    <xf numFmtId="0" fontId="16" fillId="0" borderId="0" xfId="0" applyFont="1" applyAlignment="1">
      <alignment wrapText="1"/>
    </xf>
    <xf numFmtId="0" fontId="16" fillId="0" borderId="0" xfId="0" applyFont="1"/>
    <xf numFmtId="0" fontId="16" fillId="0" borderId="0" xfId="0" applyFont="1" applyFill="1"/>
    <xf numFmtId="0" fontId="17" fillId="0" borderId="0" xfId="0" applyFont="1"/>
    <xf numFmtId="0" fontId="16" fillId="0" borderId="0" xfId="0" applyFont="1" applyAlignment="1">
      <alignment horizontal="left" vertical="center"/>
    </xf>
    <xf numFmtId="3" fontId="18" fillId="9" borderId="0" xfId="0" applyNumberFormat="1" applyFont="1" applyFill="1" applyAlignment="1" applyProtection="1">
      <alignment horizontal="center"/>
      <protection locked="0"/>
    </xf>
    <xf numFmtId="0" fontId="16" fillId="9" borderId="0" xfId="0" applyFont="1" applyFill="1"/>
    <xf numFmtId="0" fontId="19" fillId="0" borderId="0" xfId="0" applyFont="1"/>
    <xf numFmtId="0" fontId="22" fillId="0" borderId="0" xfId="0" applyFont="1" applyAlignment="1">
      <alignment horizontal="left" vertical="center" indent="2"/>
    </xf>
    <xf numFmtId="0" fontId="16" fillId="0" borderId="0" xfId="0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16" fillId="10" borderId="2" xfId="0" applyFont="1" applyFill="1" applyBorder="1" applyAlignment="1">
      <alignment wrapText="1"/>
    </xf>
    <xf numFmtId="0" fontId="23" fillId="0" borderId="2" xfId="0" applyFont="1" applyBorder="1" applyAlignment="1">
      <alignment wrapText="1"/>
    </xf>
    <xf numFmtId="3" fontId="18" fillId="11" borderId="2" xfId="0" applyNumberFormat="1" applyFont="1" applyFill="1" applyBorder="1" applyAlignment="1" applyProtection="1">
      <alignment horizontal="center"/>
      <protection locked="0"/>
    </xf>
    <xf numFmtId="3" fontId="16" fillId="0" borderId="0" xfId="0" applyNumberFormat="1" applyFont="1"/>
    <xf numFmtId="0" fontId="16" fillId="0" borderId="2" xfId="0" applyFont="1" applyBorder="1" applyAlignment="1">
      <alignment wrapText="1"/>
    </xf>
    <xf numFmtId="10" fontId="16" fillId="0" borderId="0" xfId="0" applyNumberFormat="1" applyFont="1"/>
    <xf numFmtId="0" fontId="16" fillId="10" borderId="2" xfId="0" applyFont="1" applyFill="1" applyBorder="1" applyAlignment="1"/>
    <xf numFmtId="0" fontId="16" fillId="0" borderId="0" xfId="0" applyFont="1" applyAlignment="1">
      <alignment vertical="center"/>
    </xf>
    <xf numFmtId="3" fontId="18" fillId="12" borderId="2" xfId="0" applyNumberFormat="1" applyFont="1" applyFill="1" applyBorder="1" applyAlignment="1" applyProtection="1">
      <alignment horizontal="center"/>
      <protection locked="0"/>
    </xf>
    <xf numFmtId="0" fontId="16" fillId="13" borderId="2" xfId="0" applyFont="1" applyFill="1" applyBorder="1" applyAlignment="1">
      <alignment wrapText="1"/>
    </xf>
    <xf numFmtId="0" fontId="25" fillId="0" borderId="0" xfId="0" applyFont="1"/>
    <xf numFmtId="0" fontId="16" fillId="0" borderId="0" xfId="0" applyFont="1" applyFill="1" applyAlignment="1">
      <alignment horizontal="left" vertical="top" wrapText="1"/>
    </xf>
    <xf numFmtId="0" fontId="14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vertical="center"/>
    </xf>
  </cellXfs>
  <cellStyles count="19">
    <cellStyle name="Accent" xfId="7" xr:uid="{1DDB2BF6-773B-4491-B787-659A37AB8581}"/>
    <cellStyle name="Accent 1" xfId="8" xr:uid="{551BE191-94C1-4464-B406-4E9CDE7913D1}"/>
    <cellStyle name="Accent 2" xfId="9" xr:uid="{933E1248-DD6E-47FF-8F30-266FB52A2006}"/>
    <cellStyle name="Accent 3" xfId="10" xr:uid="{F4810C25-5793-4C45-9798-AFFC572318E2}"/>
    <cellStyle name="Bad" xfId="4" builtinId="27" customBuiltin="1"/>
    <cellStyle name="Error" xfId="11" xr:uid="{9D2D9F06-8321-4CC1-BAB9-73BF00DC55F8}"/>
    <cellStyle name="Footnote" xfId="12" xr:uid="{46F34C2D-2F6F-4330-BE25-FB47B2B03EE4}"/>
    <cellStyle name="Good" xfId="3" builtinId="26" customBuiltin="1"/>
    <cellStyle name="Heading" xfId="13" xr:uid="{E1109285-A91C-4673-BAAA-D9607815B992}"/>
    <cellStyle name="Heading 1" xfId="1" builtinId="16" customBuiltin="1"/>
    <cellStyle name="Heading 2" xfId="2" builtinId="17" customBuiltin="1"/>
    <cellStyle name="Hyperlink" xfId="14" xr:uid="{A6CB2072-DE58-4C9F-A551-40D5BD5F530E}"/>
    <cellStyle name="Neutral" xfId="5" builtinId="28" customBuiltin="1"/>
    <cellStyle name="Normal" xfId="0" builtinId="0" customBuiltin="1"/>
    <cellStyle name="Note" xfId="6" builtinId="10" customBuiltin="1"/>
    <cellStyle name="Result" xfId="15" xr:uid="{74456047-7997-46AD-9FAA-28C8121ECDF2}"/>
    <cellStyle name="Status" xfId="16" xr:uid="{9E3647BC-F283-4C8D-852D-57B7DF399D55}"/>
    <cellStyle name="Text" xfId="17" xr:uid="{2761B6BD-5924-4F09-8C9E-50B62706C70D}"/>
    <cellStyle name="Warning" xfId="18" xr:uid="{E8B7FEC4-1596-4E6C-994D-F0F65A043F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B6018-0774-4E56-BDE5-60DB8B036678}">
  <sheetPr>
    <pageSetUpPr fitToPage="1"/>
  </sheetPr>
  <dimension ref="A1:IW35"/>
  <sheetViews>
    <sheetView tabSelected="1" workbookViewId="0">
      <selection sqref="A1:K1"/>
    </sheetView>
  </sheetViews>
  <sheetFormatPr defaultColWidth="9.44140625" defaultRowHeight="13.95" customHeight="1" x14ac:dyDescent="0.3"/>
  <cols>
    <col min="1" max="1" width="11.109375" style="3" customWidth="1"/>
    <col min="2" max="2" width="9.44140625" style="3" customWidth="1"/>
    <col min="3" max="3" width="33.44140625" style="3" customWidth="1"/>
    <col min="4" max="4" width="9.44140625" style="3" customWidth="1"/>
    <col min="5" max="5" width="3.33203125" style="3" customWidth="1"/>
    <col min="6" max="6" width="9.44140625" style="3" customWidth="1"/>
    <col min="7" max="7" width="10.44140625" style="3" customWidth="1"/>
    <col min="8" max="8" width="9.77734375" style="3" customWidth="1"/>
    <col min="9" max="11" width="9.44140625" style="3" hidden="1" customWidth="1"/>
    <col min="12" max="12" width="13.6640625" style="3" customWidth="1"/>
    <col min="13" max="13" width="51.88671875" style="2" customWidth="1"/>
    <col min="14" max="14" width="88.33203125" style="3" customWidth="1"/>
    <col min="15" max="22" width="9.44140625" style="4" customWidth="1"/>
    <col min="23" max="257" width="9.44140625" style="3" customWidth="1"/>
    <col min="258" max="258" width="9.44140625" customWidth="1"/>
  </cols>
  <sheetData>
    <row r="1" spans="1:14" ht="18" customHeight="1" x14ac:dyDescent="0.3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1"/>
    </row>
    <row r="2" spans="1:14" ht="15.45" customHeight="1" x14ac:dyDescent="0.3">
      <c r="A2" s="5" t="s">
        <v>1</v>
      </c>
      <c r="B2" s="6"/>
      <c r="C2" s="7" t="s">
        <v>2</v>
      </c>
      <c r="D2" s="6"/>
      <c r="E2" s="6"/>
      <c r="F2" s="6"/>
      <c r="G2" s="6"/>
      <c r="H2" s="6"/>
      <c r="I2" s="6"/>
      <c r="J2" s="6"/>
      <c r="K2" s="6"/>
      <c r="L2" s="1"/>
    </row>
    <row r="3" spans="1:14" ht="15.45" customHeight="1" x14ac:dyDescent="0.3">
      <c r="A3" s="5" t="s">
        <v>3</v>
      </c>
      <c r="C3" s="8" t="s">
        <v>4</v>
      </c>
      <c r="L3" s="1"/>
    </row>
    <row r="4" spans="1:14" ht="13.95" customHeight="1" x14ac:dyDescent="0.3">
      <c r="A4" s="9" t="s">
        <v>5</v>
      </c>
    </row>
    <row r="5" spans="1:14" ht="98.25" customHeight="1" x14ac:dyDescent="0.3">
      <c r="A5" s="28" t="s">
        <v>6</v>
      </c>
      <c r="B5" s="28"/>
      <c r="C5" s="28"/>
      <c r="D5" s="28"/>
      <c r="E5" s="28"/>
      <c r="F5" s="28"/>
      <c r="G5" s="28"/>
      <c r="H5" s="28"/>
    </row>
    <row r="6" spans="1:14" ht="13.95" customHeight="1" x14ac:dyDescent="0.3">
      <c r="A6" s="10"/>
    </row>
    <row r="7" spans="1:14" ht="13.95" customHeight="1" x14ac:dyDescent="0.3">
      <c r="A7" s="10"/>
      <c r="D7" s="11"/>
      <c r="F7" s="11"/>
      <c r="N7" s="12"/>
    </row>
    <row r="8" spans="1:14" ht="28.05" customHeight="1" x14ac:dyDescent="0.3">
      <c r="D8" s="13" t="s">
        <v>7</v>
      </c>
      <c r="E8" s="12"/>
      <c r="F8" s="13" t="s">
        <v>8</v>
      </c>
      <c r="G8" s="13" t="s">
        <v>9</v>
      </c>
      <c r="H8" s="13" t="s">
        <v>9</v>
      </c>
      <c r="I8" s="13"/>
      <c r="J8" s="13"/>
      <c r="K8" s="13"/>
      <c r="L8" s="14" t="s">
        <v>10</v>
      </c>
      <c r="M8" s="15" t="s">
        <v>11</v>
      </c>
      <c r="N8" s="16" t="s">
        <v>12</v>
      </c>
    </row>
    <row r="9" spans="1:14" ht="13.95" customHeight="1" x14ac:dyDescent="0.3">
      <c r="D9" s="13" t="s">
        <v>13</v>
      </c>
      <c r="E9" s="12"/>
      <c r="F9" s="13" t="s">
        <v>13</v>
      </c>
      <c r="G9" s="13" t="s">
        <v>13</v>
      </c>
      <c r="H9" s="13" t="s">
        <v>14</v>
      </c>
      <c r="I9" s="13"/>
      <c r="J9" s="13"/>
      <c r="K9" s="12"/>
      <c r="L9" s="12"/>
      <c r="N9" s="2"/>
    </row>
    <row r="10" spans="1:14" ht="14.55" customHeight="1" x14ac:dyDescent="0.3">
      <c r="D10" s="11"/>
      <c r="E10" s="11"/>
      <c r="N10" s="2"/>
    </row>
    <row r="11" spans="1:14" ht="28.5" customHeight="1" x14ac:dyDescent="0.3">
      <c r="A11" s="29" t="s">
        <v>15</v>
      </c>
      <c r="B11" s="29"/>
      <c r="C11" s="29"/>
      <c r="D11" s="17">
        <v>4246</v>
      </c>
      <c r="F11" s="17">
        <v>7604</v>
      </c>
      <c r="G11" s="18"/>
      <c r="M11" s="15" t="str">
        <f>IF(F11=D23,"Explanation of % variance from PY opening balance not required - Balance brought forward agrees","Explanation of % variance from PY opening balance not required - Balance brought forward does not agree, query this")</f>
        <v>Explanation of % variance from PY opening balance not required - Balance brought forward agrees</v>
      </c>
      <c r="N11" s="19"/>
    </row>
    <row r="12" spans="1:14" ht="14.55" customHeight="1" x14ac:dyDescent="0.3">
      <c r="D12" s="18"/>
      <c r="F12" s="18"/>
      <c r="N12" s="2"/>
    </row>
    <row r="13" spans="1:14" ht="14.55" customHeight="1" x14ac:dyDescent="0.3">
      <c r="A13" s="30" t="s">
        <v>16</v>
      </c>
      <c r="B13" s="30"/>
      <c r="C13" s="30"/>
      <c r="D13" s="17">
        <v>10795</v>
      </c>
      <c r="F13" s="17">
        <v>10824</v>
      </c>
      <c r="G13" s="18">
        <f>F13-D13</f>
        <v>29</v>
      </c>
      <c r="H13" s="20">
        <f>IF((D13&gt;F13),(D13-F13)/D13,IF(D13&lt;F13,-(D13-F13)/D13,IF(D13=F13,0)))</f>
        <v>2.6864289022695692E-3</v>
      </c>
      <c r="I13" s="3">
        <f>IF(D13-F13&lt;200,0,IF(D13-F13&gt;200,1,IF(D13-F13=200,1)))</f>
        <v>0</v>
      </c>
      <c r="J13" s="3">
        <f>IF(F13-D13&lt;200,0,IF(F13-D13&gt;200,1,IF(F13-D13=200,1)))</f>
        <v>0</v>
      </c>
      <c r="K13" s="11">
        <f>IF(H13&lt;0.15,0,IF(H13&gt;0.15,1,IF(H13=0.15,1)))</f>
        <v>0</v>
      </c>
      <c r="L13" s="11" t="str">
        <f>IF((H13&lt;15%)*AND(G13&lt;100000)*OR(G13&gt;-100000),"NO","YES")</f>
        <v>NO</v>
      </c>
      <c r="M13" s="15" t="str">
        <f>IF((L13="YES")*AND(I13+J13&lt;1),"Explanation not required, difference less than £200"," ")</f>
        <v xml:space="preserve"> </v>
      </c>
      <c r="N13" s="19"/>
    </row>
    <row r="14" spans="1:14" ht="14.55" customHeight="1" x14ac:dyDescent="0.3">
      <c r="D14" s="18"/>
      <c r="F14" s="18"/>
      <c r="G14" s="18"/>
      <c r="H14" s="20"/>
      <c r="K14" s="11"/>
      <c r="L14" s="11"/>
      <c r="N14" s="2"/>
    </row>
    <row r="15" spans="1:14" ht="14.55" customHeight="1" x14ac:dyDescent="0.3">
      <c r="A15" s="31" t="s">
        <v>17</v>
      </c>
      <c r="B15" s="31"/>
      <c r="C15" s="31"/>
      <c r="D15" s="17">
        <v>347</v>
      </c>
      <c r="F15" s="17">
        <v>556</v>
      </c>
      <c r="G15" s="18">
        <f>F15-D15</f>
        <v>209</v>
      </c>
      <c r="H15" s="20">
        <f>IF((D15&gt;F15),(D15-F15)/D15,IF(D15&lt;F15,-(D15-F15)/D15,IF(D15=F15,0)))</f>
        <v>0.60230547550432278</v>
      </c>
      <c r="I15" s="3">
        <f>IF(D15-F15&lt;200,0,IF(D15-F15&gt;200,1,IF(D15-F15=200,1)))</f>
        <v>0</v>
      </c>
      <c r="J15" s="3">
        <f>IF(F15-D15&lt;200,0,IF(F15-D15&gt;200,1,IF(F15-D15=200,1)))</f>
        <v>1</v>
      </c>
      <c r="K15" s="11">
        <f>IF(H15&lt;0.15,0,IF(H15&gt;0.15,1,IF(H15=0.15,1)))</f>
        <v>1</v>
      </c>
      <c r="L15" s="11" t="str">
        <f>IF((H15&lt;15%)*AND(G15&lt;100000)*OR(G15&gt;-100000),"NO","YES")</f>
        <v>YES</v>
      </c>
      <c r="M15" s="21"/>
      <c r="N15" s="19" t="s">
        <v>18</v>
      </c>
    </row>
    <row r="16" spans="1:14" ht="14.55" customHeight="1" x14ac:dyDescent="0.3">
      <c r="D16" s="18"/>
      <c r="F16" s="18"/>
      <c r="G16" s="18"/>
      <c r="H16" s="20"/>
      <c r="K16" s="11"/>
      <c r="L16" s="11"/>
      <c r="N16" s="2"/>
    </row>
    <row r="17" spans="1:22" ht="14.55" customHeight="1" x14ac:dyDescent="0.3">
      <c r="A17" s="31" t="s">
        <v>19</v>
      </c>
      <c r="B17" s="31"/>
      <c r="C17" s="31"/>
      <c r="D17" s="17">
        <v>3415</v>
      </c>
      <c r="F17" s="17">
        <v>2786</v>
      </c>
      <c r="G17" s="18">
        <f>F17-D17</f>
        <v>-629</v>
      </c>
      <c r="H17" s="20">
        <f>IF((D17&gt;F17),(D17-F17)/D17,IF(D17&lt;F17,-(D17-F17)/D17,IF(D17=F17,0)))</f>
        <v>0.18418740849194729</v>
      </c>
      <c r="I17" s="3">
        <f>IF(D17-F17&lt;200,0,IF(D17-F17&gt;200,1,IF(D17-F17=200,1)))</f>
        <v>1</v>
      </c>
      <c r="J17" s="3">
        <f>IF(F17-D17&lt;200,0,IF(F17-D17&gt;200,1,IF(F17-D17=200,1)))</f>
        <v>0</v>
      </c>
      <c r="K17" s="11">
        <f>IF(H17&lt;0.15,0,IF(H17&gt;0.15,1,IF(H17=0.15,1)))</f>
        <v>1</v>
      </c>
      <c r="L17" s="11" t="str">
        <f>IF((H17&lt;15%)*AND(G17&lt;100000)*OR(G17&gt;-100000),"NO","YES")</f>
        <v>YES</v>
      </c>
      <c r="N17" s="19" t="s">
        <v>20</v>
      </c>
    </row>
    <row r="18" spans="1:22" ht="14.55" customHeight="1" x14ac:dyDescent="0.3">
      <c r="D18" s="18"/>
      <c r="F18" s="18"/>
      <c r="G18" s="18"/>
      <c r="H18" s="20"/>
      <c r="K18" s="11"/>
      <c r="L18" s="11"/>
      <c r="M18" s="15" t="str">
        <f>IF((L17="YES")*AND(I17+J17&lt;1),"Explanation not required, difference less than £200"," ")</f>
        <v xml:space="preserve"> </v>
      </c>
      <c r="N18" s="2"/>
    </row>
    <row r="19" spans="1:22" ht="14.55" customHeight="1" x14ac:dyDescent="0.3">
      <c r="A19" s="31" t="s">
        <v>21</v>
      </c>
      <c r="B19" s="31"/>
      <c r="C19" s="31"/>
      <c r="D19" s="17">
        <v>0</v>
      </c>
      <c r="F19" s="17">
        <v>0</v>
      </c>
      <c r="G19" s="18">
        <f>F19-D19</f>
        <v>0</v>
      </c>
      <c r="H19" s="20">
        <f>IF((D19&gt;F19),(D19-F19)/D19,IF(D19&lt;F19,-(D19-F19)/D19,IF(D19=F19,0)))</f>
        <v>0</v>
      </c>
      <c r="I19" s="3">
        <f>IF(D19-F19&lt;200,0,IF(D19-F19&gt;200,1,IF(D19-F19=200,1)))</f>
        <v>0</v>
      </c>
      <c r="J19" s="3">
        <f>IF(F19-D19&lt;200,0,IF(F19-D19&gt;200,1,IF(F19-D19=200,1)))</f>
        <v>0</v>
      </c>
      <c r="K19" s="11">
        <f>IF(H19&lt;0.15,0,IF(H19&gt;0.15,1,IF(H19=0.15,1)))</f>
        <v>0</v>
      </c>
      <c r="L19" s="11" t="str">
        <f>IF((H19&lt;15%)*AND(G19&lt;100000)*OR(G19&gt;-100000),"NO","YES")</f>
        <v>NO</v>
      </c>
      <c r="N19" s="19"/>
    </row>
    <row r="20" spans="1:22" ht="14.55" customHeight="1" x14ac:dyDescent="0.3">
      <c r="D20" s="18"/>
      <c r="F20" s="18"/>
      <c r="G20" s="18"/>
      <c r="H20" s="20"/>
      <c r="K20" s="11"/>
      <c r="L20" s="11"/>
      <c r="M20" s="15" t="str">
        <f>IF((L19="YES")*AND(I19+J19&lt;1),"Explanation not required, difference less than £200"," ")</f>
        <v xml:space="preserve"> </v>
      </c>
      <c r="N20" s="2"/>
    </row>
    <row r="21" spans="1:22" ht="14.55" customHeight="1" x14ac:dyDescent="0.3">
      <c r="A21" s="31" t="s">
        <v>22</v>
      </c>
      <c r="B21" s="31"/>
      <c r="C21" s="31"/>
      <c r="D21" s="17">
        <v>4369</v>
      </c>
      <c r="F21" s="17">
        <v>6572</v>
      </c>
      <c r="G21" s="18">
        <f>F21-D21</f>
        <v>2203</v>
      </c>
      <c r="H21" s="20">
        <f>IF((D21&gt;F21),(D21-F21)/D21,IF(D21&lt;F21,-(D21-F21)/D21,IF(D21=F21,0)))</f>
        <v>0.50423437857633324</v>
      </c>
      <c r="I21" s="3">
        <f>IF(D21-F21&lt;200,0,IF(D21-F21&gt;200,1,IF(D21-F21=200,1)))</f>
        <v>0</v>
      </c>
      <c r="J21" s="3">
        <f>IF(F21-D21&lt;200,0,IF(F21-D21&gt;200,1,IF(F21-D21=200,1)))</f>
        <v>1</v>
      </c>
      <c r="K21" s="11">
        <f>IF(H21&lt;0.15,0,IF(H21&gt;0.15,1,IF(H21=0.15,1)))</f>
        <v>1</v>
      </c>
      <c r="L21" s="11" t="str">
        <f>IF((H21&lt;15%)*AND(G21&lt;100000)*OR(G21&gt;-100000),"NO","YES")</f>
        <v>YES</v>
      </c>
      <c r="N21" s="19" t="s">
        <v>23</v>
      </c>
    </row>
    <row r="22" spans="1:22" ht="14.55" customHeight="1" x14ac:dyDescent="0.3">
      <c r="D22" s="18"/>
      <c r="F22" s="18"/>
      <c r="G22" s="18"/>
      <c r="H22" s="20"/>
      <c r="K22" s="11"/>
      <c r="L22" s="11"/>
      <c r="M22" s="15" t="str">
        <f>IF((L21="YES")*AND(I21+J21&lt;1),"Explanation not required, difference less than £200"," ")</f>
        <v xml:space="preserve"> </v>
      </c>
      <c r="N22" s="2"/>
    </row>
    <row r="23" spans="1:22" ht="14.55" customHeight="1" x14ac:dyDescent="0.3">
      <c r="A23" s="22" t="s">
        <v>24</v>
      </c>
      <c r="D23" s="23">
        <f>D11+D13+D15-D17-D19-D21</f>
        <v>7604</v>
      </c>
      <c r="F23" s="23">
        <f>F11+F13+F15-F17-F19-F21</f>
        <v>9626</v>
      </c>
      <c r="G23" s="18"/>
      <c r="H23" s="20"/>
      <c r="K23" s="11"/>
      <c r="L23" s="11"/>
      <c r="N23" s="2"/>
    </row>
    <row r="24" spans="1:22" ht="14.55" customHeight="1" x14ac:dyDescent="0.3">
      <c r="D24" s="18"/>
      <c r="F24" s="18"/>
      <c r="G24" s="18"/>
      <c r="H24" s="20"/>
      <c r="K24" s="11"/>
      <c r="L24" s="11"/>
      <c r="M24" s="24" t="s">
        <v>25</v>
      </c>
      <c r="N24" s="2"/>
    </row>
    <row r="25" spans="1:22" ht="14.55" customHeight="1" x14ac:dyDescent="0.3">
      <c r="A25" s="31" t="s">
        <v>26</v>
      </c>
      <c r="B25" s="31"/>
      <c r="C25" s="31"/>
      <c r="D25" s="17">
        <v>7604</v>
      </c>
      <c r="F25" s="17">
        <v>9626</v>
      </c>
      <c r="G25" s="18"/>
      <c r="H25" s="20"/>
      <c r="K25" s="11"/>
      <c r="L25" s="11"/>
      <c r="N25" s="2"/>
    </row>
    <row r="26" spans="1:22" ht="14.55" customHeight="1" x14ac:dyDescent="0.3">
      <c r="D26" s="18"/>
      <c r="F26" s="18"/>
      <c r="G26" s="18"/>
      <c r="H26" s="20"/>
      <c r="K26" s="11"/>
      <c r="L26" s="11"/>
      <c r="M26" s="24" t="s">
        <v>25</v>
      </c>
      <c r="N26" s="2"/>
    </row>
    <row r="27" spans="1:22" ht="14.55" customHeight="1" x14ac:dyDescent="0.3">
      <c r="A27" s="31" t="s">
        <v>27</v>
      </c>
      <c r="B27" s="31"/>
      <c r="C27" s="31"/>
      <c r="D27" s="17">
        <v>16852</v>
      </c>
      <c r="F27" s="17">
        <v>16852</v>
      </c>
      <c r="G27" s="18">
        <f>F27-D27</f>
        <v>0</v>
      </c>
      <c r="H27" s="20">
        <f>IF((D27&gt;F27),(D27-F27)/D27,IF(D27&lt;F27,-(D27-F27)/D27,IF(D27=F27,0)))</f>
        <v>0</v>
      </c>
      <c r="I27" s="3">
        <f>IF(D27-F27&lt;200,0,IF(D27-F27&gt;200,1,IF(D27-F27=200,1)))</f>
        <v>0</v>
      </c>
      <c r="J27" s="3">
        <f>IF(F27-D27&lt;200,0,IF(F27-D27&gt;200,1,IF(F27-D27=200,1)))</f>
        <v>0</v>
      </c>
      <c r="K27" s="11">
        <f>IF(H27&lt;0.15,0,IF(H27&gt;0.15,1,IF(H27=0.15,1)))</f>
        <v>0</v>
      </c>
      <c r="L27" s="11" t="str">
        <f>IF((H27&lt;15%)*AND(G27&lt;100000)*OR(G27&gt;-100000),"NO","YES")</f>
        <v>NO</v>
      </c>
      <c r="N27" s="19"/>
    </row>
    <row r="28" spans="1:22" ht="14.55" customHeight="1" x14ac:dyDescent="0.3">
      <c r="D28" s="18"/>
      <c r="F28" s="18"/>
      <c r="G28" s="18"/>
      <c r="H28" s="20"/>
      <c r="K28" s="11"/>
      <c r="L28" s="11"/>
      <c r="M28" s="15" t="str">
        <f>IF((L27="YES")*AND(I27+J27&lt;1),"Explanation not required, difference less than £200"," ")</f>
        <v xml:space="preserve"> </v>
      </c>
      <c r="N28" s="2"/>
    </row>
    <row r="29" spans="1:22" ht="14.55" customHeight="1" x14ac:dyDescent="0.3">
      <c r="A29" s="31" t="s">
        <v>28</v>
      </c>
      <c r="B29" s="31"/>
      <c r="C29" s="31"/>
      <c r="D29" s="17">
        <v>0</v>
      </c>
      <c r="F29" s="17">
        <v>0</v>
      </c>
      <c r="G29" s="18">
        <f>F29-D29</f>
        <v>0</v>
      </c>
      <c r="H29" s="20">
        <f>IF((D29&gt;F29),(D29-F29)/D29,IF(D29&lt;F29,-(D29-F29)/D29,IF(D29=F29,0)))</f>
        <v>0</v>
      </c>
      <c r="I29" s="3">
        <f>IF(D29-F29&lt;100,0,IF(D29-F29&gt;100,1,IF(D29-F29=100,1)))</f>
        <v>0</v>
      </c>
      <c r="J29" s="3">
        <f>IF(F29-D29&lt;100,0,IF(F29-D29&gt;100,1,IF(F29-D29=100,1)))</f>
        <v>0</v>
      </c>
      <c r="K29" s="11">
        <f>IF(H29&lt;0.15,0,IF(H29&gt;0.15,1,IF(H29=0.15,1)))</f>
        <v>0</v>
      </c>
      <c r="L29" s="11" t="str">
        <f>IF((H29&lt;15%)*AND(G29&lt;100000)*OR(G29&gt;-100000),"NO","YES")</f>
        <v>NO</v>
      </c>
      <c r="N29" s="19"/>
    </row>
    <row r="30" spans="1:22" ht="13.95" customHeight="1" x14ac:dyDescent="0.3">
      <c r="H30" s="20"/>
      <c r="K30" s="11"/>
      <c r="L30" s="11"/>
      <c r="M30" s="15" t="str">
        <f>IF((L29="YES")*AND(I29+J29&lt;1),"Explanation not required, difference less than £200"," ")</f>
        <v xml:space="preserve"> </v>
      </c>
      <c r="N30" s="2"/>
    </row>
    <row r="31" spans="1:22" ht="13.95" customHeight="1" x14ac:dyDescent="0.3">
      <c r="C31" s="25" t="s">
        <v>29</v>
      </c>
    </row>
    <row r="32" spans="1:22" ht="13.95" customHeight="1" x14ac:dyDescent="0.3">
      <c r="O32" s="26"/>
      <c r="P32" s="26"/>
      <c r="Q32" s="26"/>
      <c r="R32" s="26"/>
      <c r="S32" s="26"/>
      <c r="T32" s="26"/>
      <c r="U32" s="26"/>
      <c r="V32" s="26"/>
    </row>
    <row r="33" spans="3:22" ht="13.95" customHeight="1" x14ac:dyDescent="0.3">
      <c r="C33" s="25" t="s">
        <v>30</v>
      </c>
      <c r="N33" s="26"/>
      <c r="O33" s="26"/>
      <c r="P33" s="26"/>
      <c r="Q33" s="26"/>
      <c r="R33" s="26"/>
      <c r="S33" s="26"/>
      <c r="T33" s="26"/>
      <c r="U33" s="26"/>
      <c r="V33" s="26"/>
    </row>
    <row r="35" spans="3:22" ht="13.95" customHeight="1" x14ac:dyDescent="0.3">
      <c r="C35" s="25" t="s">
        <v>31</v>
      </c>
    </row>
  </sheetData>
  <mergeCells count="11">
    <mergeCell ref="A19:C19"/>
    <mergeCell ref="A21:C21"/>
    <mergeCell ref="A25:C25"/>
    <mergeCell ref="A27:C27"/>
    <mergeCell ref="A29:C29"/>
    <mergeCell ref="A1:K1"/>
    <mergeCell ref="A5:H5"/>
    <mergeCell ref="A11:C11"/>
    <mergeCell ref="A13:C13"/>
    <mergeCell ref="A15:C15"/>
    <mergeCell ref="A17:C17"/>
  </mergeCells>
  <pageMargins left="0.70826771653543308" right="0.70826771653543308" top="1.0433070866141732" bottom="1.0433070866141732" header="0.74803149606299213" footer="0.74803149606299213"/>
  <pageSetup paperSize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Variances</vt:lpstr>
      <vt:lpstr>Variances!Print_Area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Field Dalling Parish Clerk</cp:lastModifiedBy>
  <cp:lastPrinted>2023-05-02T15:01:12Z</cp:lastPrinted>
  <dcterms:created xsi:type="dcterms:W3CDTF">2012-07-11T11:01:28Z</dcterms:created>
  <dcterms:modified xsi:type="dcterms:W3CDTF">2026-05-22T13:04:21Z</dcterms:modified>
</cp:coreProperties>
</file>