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b2f122b692ec8f/Documents/Field Dalling PC/Accounts/2026-27/"/>
    </mc:Choice>
  </mc:AlternateContent>
  <xr:revisionPtr revIDLastSave="688" documentId="8_{474EB17A-BC59-4F6E-880D-40781F4DF8C1}" xr6:coauthVersionLast="47" xr6:coauthVersionMax="47" xr10:uidLastSave="{10B5E518-DA57-458D-AB6B-0BF3EA031927}"/>
  <bookViews>
    <workbookView xWindow="-108" yWindow="-108" windowWidth="23256" windowHeight="12456" tabRatio="820" activeTab="6" xr2:uid="{00000000-000D-0000-FFFF-FFFF00000000}"/>
  </bookViews>
  <sheets>
    <sheet name="Receipts" sheetId="1" r:id="rId1"/>
    <sheet name="Payments" sheetId="2" r:id="rId2"/>
    <sheet name="Bank Recc" sheetId="13" r:id="rId3"/>
    <sheet name="Year to Date" sheetId="10" r:id="rId4"/>
    <sheet name="Reserves" sheetId="21" r:id="rId5"/>
    <sheet name="Annual Return" sheetId="16" r:id="rId6"/>
    <sheet name="Budget" sheetId="20" r:id="rId7"/>
    <sheet name="Budget Calculation" sheetId="22" r:id="rId8"/>
    <sheet name="Asset Register" sheetId="19" r:id="rId9"/>
  </sheets>
  <definedNames>
    <definedName name="_xlnm._FilterDatabase" localSheetId="0" hidden="1">Receipts!#REF!</definedName>
    <definedName name="_xlnm.Print_Area" localSheetId="2">'Bank Recc'!$A$1:$D$29</definedName>
    <definedName name="_xlnm.Print_Area" localSheetId="6">Budget!$A$3:$J$45</definedName>
    <definedName name="_xlnm.Print_Area" localSheetId="1">Payments!$B$1:$AE$82</definedName>
    <definedName name="_xlnm.Print_Area" localSheetId="0">Receipts!$B$1:$S$20</definedName>
    <definedName name="_xlnm.Print_Area" localSheetId="3">'Year to Date'!$A$1:$D$60</definedName>
  </definedNames>
  <calcPr calcId="191028" iterateDelta="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1" l="1"/>
  <c r="G11" i="21"/>
  <c r="G13" i="21" s="1"/>
  <c r="B10" i="22" l="1"/>
  <c r="N10" i="20" l="1"/>
  <c r="H10" i="20"/>
  <c r="G10" i="20"/>
  <c r="D10" i="20"/>
  <c r="N35" i="20"/>
  <c r="H35" i="20"/>
  <c r="G35" i="20"/>
  <c r="E35" i="20"/>
  <c r="D35" i="20"/>
  <c r="C32" i="20"/>
  <c r="D37" i="20" l="1"/>
  <c r="G37" i="20"/>
  <c r="H37" i="20"/>
  <c r="N37" i="20"/>
  <c r="D12" i="13"/>
  <c r="D17" i="13" s="1"/>
  <c r="D22" i="13" s="1"/>
  <c r="D26" i="13" s="1"/>
  <c r="D15" i="13"/>
  <c r="D23" i="13"/>
  <c r="D24" i="13"/>
  <c r="D31" i="13"/>
  <c r="E80" i="2"/>
  <c r="AC80" i="2"/>
  <c r="C6" i="20" l="1"/>
  <c r="C9" i="20"/>
  <c r="C8" i="20"/>
  <c r="C7" i="20"/>
  <c r="C34" i="20"/>
  <c r="C33" i="20"/>
  <c r="C31" i="20"/>
  <c r="C29" i="20"/>
  <c r="C28" i="20"/>
  <c r="C27" i="20"/>
  <c r="C26" i="20"/>
  <c r="C25" i="20"/>
  <c r="C24" i="20"/>
  <c r="C22" i="20"/>
  <c r="C21" i="20"/>
  <c r="C20" i="20"/>
  <c r="C19" i="20"/>
  <c r="C18" i="20"/>
  <c r="C15" i="20"/>
  <c r="C14" i="20"/>
  <c r="C10" i="20" l="1"/>
  <c r="C35" i="20"/>
  <c r="D52" i="10"/>
  <c r="C37" i="20" l="1"/>
  <c r="B41" i="10"/>
  <c r="B50" i="10" l="1"/>
  <c r="B49" i="10"/>
  <c r="C39" i="10"/>
  <c r="D35" i="13"/>
  <c r="G80" i="2" l="1"/>
  <c r="C44" i="20"/>
  <c r="A80" i="2"/>
  <c r="A81" i="2" s="1"/>
  <c r="A35" i="10"/>
  <c r="AC82" i="2"/>
  <c r="A34" i="10"/>
  <c r="AB80" i="2"/>
  <c r="AB82" i="2" s="1"/>
  <c r="A27" i="10"/>
  <c r="U80" i="2"/>
  <c r="U82" i="2" s="1"/>
  <c r="A8" i="10"/>
  <c r="M18" i="1"/>
  <c r="M20" i="1" s="1"/>
  <c r="C20" i="19"/>
  <c r="B20" i="19"/>
  <c r="B51" i="10"/>
  <c r="A50" i="10"/>
  <c r="A49" i="10"/>
  <c r="D58" i="10"/>
  <c r="C58" i="10"/>
  <c r="B58" i="10"/>
  <c r="A32" i="10"/>
  <c r="Z80" i="2"/>
  <c r="Z82" i="2" s="1"/>
  <c r="A29" i="10"/>
  <c r="W80" i="2"/>
  <c r="W82" i="2" s="1"/>
  <c r="K10" i="20"/>
  <c r="L10" i="20" s="1"/>
  <c r="M9" i="20"/>
  <c r="L9" i="20"/>
  <c r="M7" i="20"/>
  <c r="L7" i="20"/>
  <c r="M33" i="20"/>
  <c r="L33" i="20"/>
  <c r="M30" i="20"/>
  <c r="L30" i="20"/>
  <c r="M27" i="20"/>
  <c r="L27" i="20"/>
  <c r="M24" i="20"/>
  <c r="L24" i="20"/>
  <c r="M23" i="20"/>
  <c r="L23" i="20"/>
  <c r="M22" i="20"/>
  <c r="L22" i="20"/>
  <c r="M21" i="20"/>
  <c r="L21" i="20"/>
  <c r="M20" i="20"/>
  <c r="L20" i="20"/>
  <c r="M19" i="20"/>
  <c r="L19" i="20"/>
  <c r="M18" i="20"/>
  <c r="L18" i="20"/>
  <c r="M15" i="20"/>
  <c r="L15" i="20"/>
  <c r="M14" i="20"/>
  <c r="L14" i="20"/>
  <c r="A30" i="10"/>
  <c r="X80" i="2"/>
  <c r="X82" i="2" s="1"/>
  <c r="K80" i="2"/>
  <c r="K82" i="2" s="1"/>
  <c r="L80" i="2"/>
  <c r="L82" i="2" s="1"/>
  <c r="M80" i="2"/>
  <c r="M82" i="2" s="1"/>
  <c r="N80" i="2"/>
  <c r="N82" i="2" s="1"/>
  <c r="O80" i="2"/>
  <c r="O82" i="2" s="1"/>
  <c r="P80" i="2"/>
  <c r="P82" i="2" s="1"/>
  <c r="Q80" i="2"/>
  <c r="Q82" i="2" s="1"/>
  <c r="R80" i="2"/>
  <c r="R82" i="2" s="1"/>
  <c r="S80" i="2"/>
  <c r="S82" i="2" s="1"/>
  <c r="T80" i="2"/>
  <c r="T82" i="2" s="1"/>
  <c r="V80" i="2"/>
  <c r="V82" i="2" s="1"/>
  <c r="Y80" i="2"/>
  <c r="Y82" i="2" s="1"/>
  <c r="AA80" i="2"/>
  <c r="AA82" i="2" s="1"/>
  <c r="AD80" i="2"/>
  <c r="AD82" i="2" s="1"/>
  <c r="J80" i="2"/>
  <c r="J82" i="2" s="1"/>
  <c r="F80" i="2"/>
  <c r="F82" i="2" s="1"/>
  <c r="B38" i="10" s="1"/>
  <c r="E82" i="2"/>
  <c r="A28" i="10"/>
  <c r="A23" i="10"/>
  <c r="L18" i="1"/>
  <c r="L20" i="1" s="1"/>
  <c r="B7" i="10" s="1"/>
  <c r="N18" i="1"/>
  <c r="N20" i="1" s="1"/>
  <c r="O18" i="1"/>
  <c r="O20" i="1" s="1"/>
  <c r="P18" i="1"/>
  <c r="P20" i="1" s="1"/>
  <c r="K18" i="1"/>
  <c r="G18" i="1"/>
  <c r="G20" i="1" s="1"/>
  <c r="F18" i="1"/>
  <c r="F20" i="1" s="1"/>
  <c r="H18" i="1"/>
  <c r="H20" i="1" s="1"/>
  <c r="A21" i="10"/>
  <c r="A20" i="10"/>
  <c r="A26" i="10"/>
  <c r="A22" i="10"/>
  <c r="D39" i="10"/>
  <c r="D45" i="10" s="1"/>
  <c r="D5" i="16"/>
  <c r="A6" i="10"/>
  <c r="A7" i="10"/>
  <c r="A9" i="10"/>
  <c r="A10" i="10"/>
  <c r="C13" i="10"/>
  <c r="D13" i="10"/>
  <c r="D44" i="10" s="1"/>
  <c r="A16" i="10"/>
  <c r="A17" i="10"/>
  <c r="A18" i="10"/>
  <c r="A19" i="10"/>
  <c r="A24" i="10"/>
  <c r="A25" i="10"/>
  <c r="A31" i="10"/>
  <c r="A33" i="10"/>
  <c r="A36" i="10"/>
  <c r="M10" i="20" l="1"/>
  <c r="B35" i="10"/>
  <c r="B36" i="10"/>
  <c r="B9" i="10"/>
  <c r="B10" i="10"/>
  <c r="P22" i="1"/>
  <c r="D7" i="16" s="1"/>
  <c r="B11" i="10"/>
  <c r="B8" i="10"/>
  <c r="B26" i="10"/>
  <c r="B22" i="10"/>
  <c r="B32" i="10"/>
  <c r="B27" i="10"/>
  <c r="B33" i="10"/>
  <c r="B17" i="10"/>
  <c r="B21" i="10"/>
  <c r="B31" i="10"/>
  <c r="B24" i="10"/>
  <c r="B20" i="10"/>
  <c r="B30" i="10"/>
  <c r="B29" i="10"/>
  <c r="B34" i="10"/>
  <c r="B25" i="10"/>
  <c r="B28" i="10"/>
  <c r="B23" i="10"/>
  <c r="B19" i="10"/>
  <c r="Q18" i="1"/>
  <c r="K20" i="1"/>
  <c r="K22" i="1" s="1"/>
  <c r="D6" i="16" s="1"/>
  <c r="G82" i="2"/>
  <c r="F35" i="13" s="1"/>
  <c r="AD84" i="2"/>
  <c r="D10" i="16" s="1"/>
  <c r="B18" i="10"/>
  <c r="AE82" i="2"/>
  <c r="K84" i="2"/>
  <c r="D8" i="16" s="1"/>
  <c r="B16" i="10"/>
  <c r="AE80" i="2"/>
  <c r="B52" i="10"/>
  <c r="D46" i="10"/>
  <c r="D12" i="16"/>
  <c r="B6" i="10" l="1"/>
  <c r="B13" i="10" s="1"/>
  <c r="B44" i="10" s="1"/>
  <c r="Q20" i="1"/>
  <c r="E6" i="20"/>
  <c r="E10" i="20" s="1"/>
  <c r="E37" i="20" s="1"/>
  <c r="K6" i="20"/>
  <c r="B39" i="10"/>
  <c r="B45" i="10" s="1"/>
  <c r="D11" i="16"/>
  <c r="B46" i="10" l="1"/>
  <c r="B54" i="10" s="1"/>
  <c r="K44" i="20"/>
  <c r="K41" i="20" s="1"/>
  <c r="B60" i="10"/>
</calcChain>
</file>

<file path=xl/sharedStrings.xml><?xml version="1.0" encoding="utf-8"?>
<sst xmlns="http://schemas.openxmlformats.org/spreadsheetml/2006/main" count="224" uniqueCount="177">
  <si>
    <t>RECEIPTS</t>
  </si>
  <si>
    <t>Date</t>
  </si>
  <si>
    <t>Invoice No.</t>
  </si>
  <si>
    <t>Payee</t>
  </si>
  <si>
    <t>Details</t>
  </si>
  <si>
    <t>Gross</t>
  </si>
  <si>
    <t>VAT</t>
  </si>
  <si>
    <t>Net</t>
  </si>
  <si>
    <t>Bank</t>
  </si>
  <si>
    <t>Reconciled to Bank</t>
  </si>
  <si>
    <t>Precept</t>
  </si>
  <si>
    <t>Shortfall Grant</t>
  </si>
  <si>
    <t>Recycling Credits</t>
  </si>
  <si>
    <t>Other</t>
  </si>
  <si>
    <t>Interest</t>
  </si>
  <si>
    <t>VAT Reclaim</t>
  </si>
  <si>
    <t>Invoice</t>
  </si>
  <si>
    <t>HMRC</t>
  </si>
  <si>
    <t>Year End Totals</t>
  </si>
  <si>
    <t>Annual Return</t>
  </si>
  <si>
    <t>Box 2</t>
  </si>
  <si>
    <t>Box 3</t>
  </si>
  <si>
    <t>PAYMENTS</t>
  </si>
  <si>
    <t>STAFF COSTS</t>
  </si>
  <si>
    <t>OTHER</t>
  </si>
  <si>
    <t>Supplier</t>
  </si>
  <si>
    <t>Description</t>
  </si>
  <si>
    <t>Reconciled to Bank (date)</t>
  </si>
  <si>
    <t>Clerk Salary</t>
  </si>
  <si>
    <t>Mileage</t>
  </si>
  <si>
    <t>Administration</t>
  </si>
  <si>
    <t>Training</t>
  </si>
  <si>
    <t>Subscriptions</t>
  </si>
  <si>
    <t>Audit</t>
  </si>
  <si>
    <t>Newsletter</t>
  </si>
  <si>
    <t>Hall Hire</t>
  </si>
  <si>
    <t>Insurance</t>
  </si>
  <si>
    <t>Play Equipment</t>
  </si>
  <si>
    <t>Play Area Inspection</t>
  </si>
  <si>
    <t>Grass Cutting</t>
  </si>
  <si>
    <t>Pond Maintenance</t>
  </si>
  <si>
    <t>Recycling</t>
  </si>
  <si>
    <t>Grants / Donations</t>
  </si>
  <si>
    <t>Defibrilator</t>
  </si>
  <si>
    <t>S137</t>
  </si>
  <si>
    <t>Dog Bin</t>
  </si>
  <si>
    <t>Miscelleneous</t>
  </si>
  <si>
    <t>Box 4</t>
  </si>
  <si>
    <t>Box 6</t>
  </si>
  <si>
    <t>Field Dalling and Saxlingham Parish Council</t>
  </si>
  <si>
    <t>Bank Reconciliation</t>
  </si>
  <si>
    <t>Cashbook</t>
  </si>
  <si>
    <t>Add: Receipts</t>
  </si>
  <si>
    <t>Less: Payments</t>
  </si>
  <si>
    <t>Budget</t>
  </si>
  <si>
    <t>Income</t>
  </si>
  <si>
    <t>VAT Reclaimed</t>
  </si>
  <si>
    <t>Total</t>
  </si>
  <si>
    <t xml:space="preserve">Expenditure </t>
  </si>
  <si>
    <t>Contingency</t>
  </si>
  <si>
    <t>Balance B/f</t>
  </si>
  <si>
    <t>Expenditure</t>
  </si>
  <si>
    <t>Balance c/f</t>
  </si>
  <si>
    <t>Represented by</t>
  </si>
  <si>
    <t>Unpresented Cheques</t>
  </si>
  <si>
    <t>Difference</t>
  </si>
  <si>
    <t>Earmarked Reserves</t>
  </si>
  <si>
    <t>General Reserve</t>
  </si>
  <si>
    <t>Free Funds:</t>
  </si>
  <si>
    <t>FIELD DALLING AND SAXLINGHAM PARISH COUNCIL ANNUAL RETURN 2022/23</t>
  </si>
  <si>
    <t>Year Ending</t>
  </si>
  <si>
    <t>£</t>
  </si>
  <si>
    <t>Balances Bfwd</t>
  </si>
  <si>
    <t>+ Annual Precept</t>
  </si>
  <si>
    <t>+ Total Other Receipts</t>
  </si>
  <si>
    <t>- Staff Costs</t>
  </si>
  <si>
    <t>- Loan Interest/Capital Repayments</t>
  </si>
  <si>
    <t>- All Other Payments</t>
  </si>
  <si>
    <t>= Balances Carried forward</t>
  </si>
  <si>
    <t>Total Cash &amp; Short Term Investments</t>
  </si>
  <si>
    <t>Total Fixed Assets plus other long term investments and assets</t>
  </si>
  <si>
    <t>Total Borrowings</t>
  </si>
  <si>
    <t>2023/24</t>
  </si>
  <si>
    <t>2021/22 Forecast</t>
  </si>
  <si>
    <t>Estimated to Year End</t>
  </si>
  <si>
    <t>Suggested Precept</t>
  </si>
  <si>
    <t>Inc/Dec on 2020/21</t>
  </si>
  <si>
    <t>Inc/Dec on 2020/21 Budget.</t>
  </si>
  <si>
    <t>Salaries</t>
  </si>
  <si>
    <t>Parish Clerk</t>
  </si>
  <si>
    <t>PAYE / NI</t>
  </si>
  <si>
    <t>Subs BTCV</t>
  </si>
  <si>
    <t>Other Payments</t>
  </si>
  <si>
    <t>Recycling Credit</t>
  </si>
  <si>
    <r>
      <t>Inc/Dec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on Council Tax Bill</t>
    </r>
  </si>
  <si>
    <t>Tax Base</t>
  </si>
  <si>
    <t>Band D</t>
  </si>
  <si>
    <t>Field Dalling &amp; Saxlingham Parish Council Asset Register</t>
  </si>
  <si>
    <t>Asset</t>
  </si>
  <si>
    <t>Purchase Value</t>
  </si>
  <si>
    <t>Notes</t>
  </si>
  <si>
    <t>Play Equipment (August 2007)</t>
  </si>
  <si>
    <t>Need to insure ar cost of replacement</t>
  </si>
  <si>
    <t>Play Equipment 2014/15</t>
  </si>
  <si>
    <t>Village</t>
  </si>
  <si>
    <t>SAM2</t>
  </si>
  <si>
    <t>Laptop (Apr 2020)</t>
  </si>
  <si>
    <t>Defibrilator (Jan 2020)</t>
  </si>
  <si>
    <t>Defib case and signs (Sept 2020)</t>
  </si>
  <si>
    <t>Benches - pond and playground</t>
  </si>
  <si>
    <t>TOTALS</t>
  </si>
  <si>
    <t>Administrative</t>
  </si>
  <si>
    <t>Laptop - April 2023</t>
  </si>
  <si>
    <t>Need to insure at cost of replacement</t>
  </si>
  <si>
    <t>2024/25</t>
  </si>
  <si>
    <t>Defibrillator</t>
  </si>
  <si>
    <t>p field rent</t>
  </si>
  <si>
    <t>P Field Rent</t>
  </si>
  <si>
    <t>Custodian Trustee of village hall, charity</t>
  </si>
  <si>
    <t>Charity Number 1049699</t>
  </si>
  <si>
    <t>Financial year ending 31 March 2025</t>
  </si>
  <si>
    <t>Balance per bank statements as at 31st March 2024</t>
  </si>
  <si>
    <t>Unity Trust Current 20443647</t>
  </si>
  <si>
    <t>Unity Trust Deposit 20443663</t>
  </si>
  <si>
    <t>less unpresented</t>
  </si>
  <si>
    <t>Opening balance at 1 April 2024</t>
  </si>
  <si>
    <t>cash book balance</t>
  </si>
  <si>
    <t>Cash on hand at bank</t>
  </si>
  <si>
    <t>adjusted bank balance</t>
  </si>
  <si>
    <t>net</t>
  </si>
  <si>
    <t>gross</t>
  </si>
  <si>
    <t>nett</t>
  </si>
  <si>
    <t>Accounts for year ending 31st March 2025</t>
  </si>
  <si>
    <t>Reserves - Village Gates</t>
  </si>
  <si>
    <t>General Reserves</t>
  </si>
  <si>
    <t>EARMARKED RESERVES</t>
  </si>
  <si>
    <t>Play area</t>
  </si>
  <si>
    <t>2025/26</t>
  </si>
  <si>
    <t>Contingency/Misc</t>
  </si>
  <si>
    <t>\3200.00</t>
  </si>
  <si>
    <t xml:space="preserve">Unity Trust Current 20443647 (31.03.25) </t>
  </si>
  <si>
    <t>Unity Trust Deposit 20443663 (31.03.2025)</t>
  </si>
  <si>
    <t>Net balances at 31 March 2024</t>
  </si>
  <si>
    <t>ACCOUNT NO 1</t>
  </si>
  <si>
    <t>ACCOUNT NO 2</t>
  </si>
  <si>
    <t>Prepared by:  Parish Clerk</t>
  </si>
  <si>
    <t>2026-27</t>
  </si>
  <si>
    <t>Actual to 31.3.25</t>
  </si>
  <si>
    <t>Grants /Donations/s 137</t>
  </si>
  <si>
    <t>Total Payments</t>
  </si>
  <si>
    <t>Total Receipts</t>
  </si>
  <si>
    <t>Receipts less payments</t>
  </si>
  <si>
    <t>Budget calculation for 2026-27 precept setting</t>
  </si>
  <si>
    <t>Tax Base 2026-27 = 173.20</t>
  </si>
  <si>
    <t>Precept 2026-27</t>
  </si>
  <si>
    <t>Anticipated end of year at 31.3.26</t>
  </si>
  <si>
    <t>Anticpated end of year  31.3.2027</t>
  </si>
  <si>
    <t>Budgeted payments 2026-27</t>
  </si>
  <si>
    <t>Budgeted receipts less precept 2026-27</t>
  </si>
  <si>
    <t>2025-26</t>
  </si>
  <si>
    <t>2024-25</t>
  </si>
  <si>
    <t>Cash less reserves</t>
  </si>
  <si>
    <t>Play Area</t>
  </si>
  <si>
    <t>Clerk salary + 4.1% predicted salary increase</t>
  </si>
  <si>
    <t>Grants/S 137 - add £50 for wreath</t>
  </si>
  <si>
    <t>Contingency to build reserves for e.g. play area, elections</t>
  </si>
  <si>
    <t xml:space="preserve">Defibrillator - build reserve for new in 2028-29 plus new battery interim - (new pads Jan 2025) </t>
  </si>
  <si>
    <t>Actual to 31.3.26</t>
  </si>
  <si>
    <t>31.3.26</t>
  </si>
  <si>
    <t>31.3.24</t>
  </si>
  <si>
    <t>31.3.25</t>
  </si>
  <si>
    <t>Total reserves</t>
  </si>
  <si>
    <t>Play Area grass cutting</t>
  </si>
  <si>
    <t>Grass Cutting general</t>
  </si>
  <si>
    <t>£100 to res</t>
  </si>
  <si>
    <t>£500 to election</t>
  </si>
  <si>
    <t>Budget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</si>
</sst>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0.00_ ;[Red]\-0.00\ "/>
    <numFmt numFmtId="166" formatCode="#,##0.00_ ;[Red]\-#,##0.00\ "/>
    <numFmt numFmtId="167" formatCode="&quot;£&quot;#,##0"/>
    <numFmt numFmtId="168" formatCode="_-* #,##0_-;\-* #,##0_-;_-* &quot;-&quot;??_-;_-@_-"/>
    <numFmt numFmtId="169" formatCode="dd/mm/yyyy;@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color rgb="FF040C2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13" fillId="0" borderId="0"/>
    <xf numFmtId="0" fontId="1" fillId="0" borderId="0"/>
    <xf numFmtId="9" fontId="2" fillId="0" borderId="0" applyFont="0" applyFill="0" applyBorder="0" applyAlignment="0" applyProtection="0"/>
  </cellStyleXfs>
  <cellXfs count="260">
    <xf numFmtId="0" fontId="0" fillId="0" borderId="0" xfId="0"/>
    <xf numFmtId="0" fontId="5" fillId="0" borderId="0" xfId="0" applyFont="1"/>
    <xf numFmtId="164" fontId="5" fillId="0" borderId="0" xfId="0" applyNumberFormat="1" applyFont="1"/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4" fillId="0" borderId="2" xfId="0" applyNumberFormat="1" applyFont="1" applyBorder="1"/>
    <xf numFmtId="4" fontId="4" fillId="0" borderId="0" xfId="0" applyNumberFormat="1" applyFont="1"/>
    <xf numFmtId="164" fontId="4" fillId="0" borderId="0" xfId="0" applyNumberFormat="1" applyFont="1" applyAlignment="1">
      <alignment horizontal="center"/>
    </xf>
    <xf numFmtId="4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16" fillId="3" borderId="0" xfId="2" applyNumberFormat="1" applyFont="1" applyFill="1" applyBorder="1" applyAlignment="1">
      <alignment horizontal="center"/>
    </xf>
    <xf numFmtId="44" fontId="16" fillId="3" borderId="0" xfId="2" applyFont="1" applyFill="1" applyBorder="1" applyAlignment="1">
      <alignment horizontal="right"/>
    </xf>
    <xf numFmtId="44" fontId="17" fillId="3" borderId="0" xfId="2" applyFont="1" applyFill="1" applyBorder="1" applyAlignment="1">
      <alignment horizontal="left"/>
    </xf>
    <xf numFmtId="44" fontId="16" fillId="3" borderId="2" xfId="2" applyFont="1" applyFill="1" applyBorder="1" applyAlignment="1">
      <alignment horizontal="left"/>
    </xf>
    <xf numFmtId="14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44" fontId="13" fillId="0" borderId="0" xfId="2" applyFont="1"/>
    <xf numFmtId="44" fontId="9" fillId="0" borderId="0" xfId="2" applyFont="1"/>
    <xf numFmtId="0" fontId="7" fillId="0" borderId="0" xfId="0" applyFont="1"/>
    <xf numFmtId="0" fontId="17" fillId="3" borderId="0" xfId="3" applyFont="1" applyFill="1" applyAlignment="1">
      <alignment horizontal="left"/>
    </xf>
    <xf numFmtId="164" fontId="17" fillId="3" borderId="0" xfId="3" applyNumberFormat="1" applyFont="1" applyFill="1" applyAlignment="1">
      <alignment horizontal="left"/>
    </xf>
    <xf numFmtId="14" fontId="5" fillId="0" borderId="0" xfId="0" applyNumberFormat="1" applyFont="1"/>
    <xf numFmtId="0" fontId="3" fillId="0" borderId="0" xfId="0" applyFont="1" applyAlignment="1">
      <alignment horizontal="left" vertical="top" wrapText="1"/>
    </xf>
    <xf numFmtId="164" fontId="4" fillId="0" borderId="0" xfId="0" applyNumberFormat="1" applyFont="1"/>
    <xf numFmtId="49" fontId="5" fillId="0" borderId="0" xfId="0" applyNumberFormat="1" applyFont="1" applyAlignment="1">
      <alignment horizontal="center" textRotation="90"/>
    </xf>
    <xf numFmtId="164" fontId="0" fillId="0" borderId="0" xfId="0" applyNumberFormat="1" applyAlignment="1">
      <alignment horizontal="right"/>
    </xf>
    <xf numFmtId="4" fontId="5" fillId="0" borderId="0" xfId="0" applyNumberFormat="1" applyFont="1" applyAlignment="1">
      <alignment textRotation="90" wrapText="1"/>
    </xf>
    <xf numFmtId="4" fontId="5" fillId="0" borderId="0" xfId="0" applyNumberFormat="1" applyFont="1" applyAlignment="1">
      <alignment horizontal="center" textRotation="90" wrapText="1"/>
    </xf>
    <xf numFmtId="4" fontId="5" fillId="0" borderId="0" xfId="0" applyNumberFormat="1" applyFont="1" applyAlignment="1">
      <alignment textRotation="89" wrapText="1"/>
    </xf>
    <xf numFmtId="4" fontId="16" fillId="3" borderId="0" xfId="3" applyNumberFormat="1" applyFont="1" applyFill="1" applyAlignment="1">
      <alignment horizontal="left"/>
    </xf>
    <xf numFmtId="0" fontId="8" fillId="3" borderId="0" xfId="3" applyFont="1" applyFill="1"/>
    <xf numFmtId="0" fontId="16" fillId="3" borderId="0" xfId="3" applyFont="1" applyFill="1" applyAlignment="1">
      <alignment horizontal="left"/>
    </xf>
    <xf numFmtId="0" fontId="16" fillId="3" borderId="0" xfId="3" applyFont="1" applyFill="1" applyAlignment="1">
      <alignment horizontal="center"/>
    </xf>
    <xf numFmtId="0" fontId="16" fillId="3" borderId="0" xfId="3" applyFont="1" applyFill="1" applyAlignment="1">
      <alignment horizontal="left" wrapText="1"/>
    </xf>
    <xf numFmtId="44" fontId="17" fillId="3" borderId="0" xfId="3" applyNumberFormat="1" applyFont="1" applyFill="1" applyAlignment="1">
      <alignment horizontal="left" wrapText="1"/>
    </xf>
    <xf numFmtId="4" fontId="17" fillId="3" borderId="0" xfId="3" applyNumberFormat="1" applyFont="1" applyFill="1" applyAlignment="1">
      <alignment horizontal="left"/>
    </xf>
    <xf numFmtId="0" fontId="7" fillId="3" borderId="0" xfId="3" applyFill="1"/>
    <xf numFmtId="0" fontId="17" fillId="3" borderId="0" xfId="3" applyFont="1" applyFill="1" applyAlignment="1">
      <alignment horizontal="left" wrapText="1"/>
    </xf>
    <xf numFmtId="4" fontId="16" fillId="3" borderId="0" xfId="3" applyNumberFormat="1" applyFont="1" applyFill="1" applyAlignment="1">
      <alignment horizontal="left" wrapText="1"/>
    </xf>
    <xf numFmtId="0" fontId="11" fillId="0" borderId="0" xfId="5" applyFont="1" applyAlignment="1">
      <alignment vertical="top"/>
    </xf>
    <xf numFmtId="49" fontId="11" fillId="0" borderId="0" xfId="5" applyNumberFormat="1" applyFont="1" applyAlignment="1">
      <alignment wrapText="1"/>
    </xf>
    <xf numFmtId="169" fontId="10" fillId="0" borderId="0" xfId="5" applyNumberFormat="1" applyFont="1" applyAlignment="1">
      <alignment horizontal="center" wrapText="1"/>
    </xf>
    <xf numFmtId="0" fontId="11" fillId="0" borderId="4" xfId="5" applyFont="1" applyBorder="1" applyAlignment="1">
      <alignment vertical="top"/>
    </xf>
    <xf numFmtId="49" fontId="11" fillId="0" borderId="4" xfId="5" applyNumberFormat="1" applyFont="1" applyBorder="1" applyAlignment="1">
      <alignment wrapText="1"/>
    </xf>
    <xf numFmtId="14" fontId="10" fillId="0" borderId="4" xfId="5" applyNumberFormat="1" applyFont="1" applyBorder="1" applyAlignment="1">
      <alignment horizontal="center"/>
    </xf>
    <xf numFmtId="4" fontId="10" fillId="0" borderId="4" xfId="5" applyNumberFormat="1" applyFont="1" applyBorder="1" applyAlignment="1">
      <alignment horizontal="center"/>
    </xf>
    <xf numFmtId="0" fontId="11" fillId="0" borderId="5" xfId="5" applyFont="1" applyBorder="1" applyAlignment="1">
      <alignment vertical="top"/>
    </xf>
    <xf numFmtId="49" fontId="11" fillId="0" borderId="5" xfId="5" applyNumberFormat="1" applyFont="1" applyBorder="1" applyAlignment="1">
      <alignment wrapText="1"/>
    </xf>
    <xf numFmtId="168" fontId="11" fillId="0" borderId="5" xfId="5" applyNumberFormat="1" applyFont="1" applyBorder="1"/>
    <xf numFmtId="4" fontId="11" fillId="0" borderId="5" xfId="5" applyNumberFormat="1" applyFont="1" applyBorder="1"/>
    <xf numFmtId="0" fontId="13" fillId="0" borderId="0" xfId="4"/>
    <xf numFmtId="168" fontId="10" fillId="0" borderId="0" xfId="1" applyNumberFormat="1" applyFont="1"/>
    <xf numFmtId="4" fontId="10" fillId="0" borderId="0" xfId="1" applyNumberFormat="1" applyFont="1"/>
    <xf numFmtId="43" fontId="11" fillId="0" borderId="0" xfId="5" applyNumberFormat="1" applyFont="1"/>
    <xf numFmtId="0" fontId="14" fillId="0" borderId="0" xfId="0" applyFont="1"/>
    <xf numFmtId="0" fontId="14" fillId="0" borderId="0" xfId="0" applyFont="1" applyAlignment="1">
      <alignment horizontal="left"/>
    </xf>
    <xf numFmtId="4" fontId="5" fillId="0" borderId="6" xfId="0" applyNumberFormat="1" applyFont="1" applyBorder="1" applyAlignment="1">
      <alignment textRotation="90" wrapText="1"/>
    </xf>
    <xf numFmtId="4" fontId="5" fillId="0" borderId="5" xfId="0" applyNumberFormat="1" applyFont="1" applyBorder="1" applyAlignment="1">
      <alignment horizontal="center" textRotation="90" wrapText="1"/>
    </xf>
    <xf numFmtId="4" fontId="5" fillId="0" borderId="7" xfId="0" applyNumberFormat="1" applyFont="1" applyBorder="1" applyAlignment="1">
      <alignment horizontal="center" textRotation="90" wrapText="1"/>
    </xf>
    <xf numFmtId="4" fontId="5" fillId="0" borderId="6" xfId="0" applyNumberFormat="1" applyFont="1" applyBorder="1" applyAlignment="1">
      <alignment horizontal="center" textRotation="90" wrapText="1"/>
    </xf>
    <xf numFmtId="167" fontId="17" fillId="3" borderId="0" xfId="3" applyNumberFormat="1" applyFont="1" applyFill="1" applyAlignment="1">
      <alignment horizontal="left" wrapText="1"/>
    </xf>
    <xf numFmtId="44" fontId="17" fillId="0" borderId="0" xfId="2" applyFont="1" applyFill="1" applyBorder="1" applyAlignment="1">
      <alignment horizontal="left"/>
    </xf>
    <xf numFmtId="41" fontId="11" fillId="0" borderId="0" xfId="5" applyNumberFormat="1" applyFont="1"/>
    <xf numFmtId="41" fontId="11" fillId="0" borderId="0" xfId="1" applyNumberFormat="1" applyFont="1" applyFill="1"/>
    <xf numFmtId="44" fontId="18" fillId="0" borderId="0" xfId="2" applyFont="1" applyFill="1" applyBorder="1" applyAlignment="1">
      <alignment horizontal="left"/>
    </xf>
    <xf numFmtId="3" fontId="11" fillId="0" borderId="0" xfId="5" applyNumberFormat="1" applyFont="1"/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horizontal="center" vertical="top" wrapText="1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14" fillId="0" borderId="0" xfId="0" applyNumberFormat="1" applyFont="1"/>
    <xf numFmtId="49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right"/>
    </xf>
    <xf numFmtId="4" fontId="5" fillId="0" borderId="5" xfId="0" applyNumberFormat="1" applyFont="1" applyBorder="1" applyAlignment="1">
      <alignment horizontal="center" textRotation="89" wrapText="1"/>
    </xf>
    <xf numFmtId="17" fontId="14" fillId="0" borderId="0" xfId="0" applyNumberFormat="1" applyFont="1"/>
    <xf numFmtId="4" fontId="4" fillId="0" borderId="8" xfId="0" applyNumberFormat="1" applyFont="1" applyBorder="1"/>
    <xf numFmtId="4" fontId="5" fillId="0" borderId="7" xfId="0" applyNumberFormat="1" applyFont="1" applyBorder="1" applyAlignment="1">
      <alignment textRotation="90" wrapText="1"/>
    </xf>
    <xf numFmtId="41" fontId="11" fillId="4" borderId="0" xfId="1" applyNumberFormat="1" applyFont="1" applyFill="1"/>
    <xf numFmtId="41" fontId="11" fillId="4" borderId="0" xfId="5" applyNumberFormat="1" applyFont="1" applyFill="1"/>
    <xf numFmtId="166" fontId="19" fillId="2" borderId="1" xfId="0" applyNumberFormat="1" applyFont="1" applyFill="1" applyBorder="1" applyAlignment="1">
      <alignment horizontal="right"/>
    </xf>
    <xf numFmtId="166" fontId="19" fillId="0" borderId="1" xfId="0" applyNumberFormat="1" applyFont="1" applyBorder="1"/>
    <xf numFmtId="2" fontId="19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wrapText="1"/>
    </xf>
    <xf numFmtId="10" fontId="19" fillId="0" borderId="1" xfId="0" applyNumberFormat="1" applyFont="1" applyBorder="1" applyAlignment="1">
      <alignment wrapText="1"/>
    </xf>
    <xf numFmtId="166" fontId="20" fillId="0" borderId="1" xfId="0" applyNumberFormat="1" applyFont="1" applyBorder="1"/>
    <xf numFmtId="2" fontId="21" fillId="0" borderId="1" xfId="0" applyNumberFormat="1" applyFont="1" applyBorder="1" applyAlignment="1">
      <alignment wrapText="1"/>
    </xf>
    <xf numFmtId="166" fontId="0" fillId="0" borderId="1" xfId="0" applyNumberFormat="1" applyBorder="1"/>
    <xf numFmtId="2" fontId="15" fillId="0" borderId="1" xfId="0" applyNumberFormat="1" applyFont="1" applyBorder="1"/>
    <xf numFmtId="166" fontId="22" fillId="0" borderId="1" xfId="0" applyNumberFormat="1" applyFont="1" applyBorder="1"/>
    <xf numFmtId="10" fontId="22" fillId="0" borderId="1" xfId="0" applyNumberFormat="1" applyFont="1" applyBorder="1" applyAlignment="1">
      <alignment horizontal="right"/>
    </xf>
    <xf numFmtId="43" fontId="22" fillId="0" borderId="1" xfId="1" applyFont="1" applyFill="1" applyBorder="1"/>
    <xf numFmtId="10" fontId="22" fillId="0" borderId="1" xfId="6" applyNumberFormat="1" applyFont="1" applyBorder="1" applyAlignment="1">
      <alignment horizontal="right"/>
    </xf>
    <xf numFmtId="0" fontId="22" fillId="0" borderId="1" xfId="0" applyFont="1" applyBorder="1"/>
    <xf numFmtId="43" fontId="19" fillId="0" borderId="1" xfId="1" applyFont="1" applyFill="1" applyBorder="1"/>
    <xf numFmtId="10" fontId="19" fillId="0" borderId="1" xfId="6" applyNumberFormat="1" applyFont="1" applyBorder="1" applyAlignment="1">
      <alignment horizontal="right"/>
    </xf>
    <xf numFmtId="43" fontId="15" fillId="0" borderId="1" xfId="1" applyFont="1" applyFill="1" applyBorder="1"/>
    <xf numFmtId="166" fontId="0" fillId="0" borderId="0" xfId="0" applyNumberFormat="1"/>
    <xf numFmtId="43" fontId="22" fillId="4" borderId="1" xfId="1" applyFont="1" applyFill="1" applyBorder="1"/>
    <xf numFmtId="43" fontId="19" fillId="0" borderId="1" xfId="1" applyFont="1" applyFill="1" applyBorder="1" applyAlignment="1">
      <alignment horizontal="right"/>
    </xf>
    <xf numFmtId="10" fontId="22" fillId="0" borderId="1" xfId="6" applyNumberFormat="1" applyFont="1" applyBorder="1"/>
    <xf numFmtId="166" fontId="22" fillId="0" borderId="1" xfId="0" applyNumberFormat="1" applyFont="1" applyBorder="1" applyAlignment="1">
      <alignment horizontal="left"/>
    </xf>
    <xf numFmtId="43" fontId="22" fillId="0" borderId="1" xfId="1" applyFont="1" applyFill="1" applyBorder="1" applyAlignment="1">
      <alignment horizontal="right"/>
    </xf>
    <xf numFmtId="166" fontId="14" fillId="0" borderId="1" xfId="0" applyNumberFormat="1" applyFont="1" applyBorder="1" applyAlignment="1">
      <alignment horizontal="left"/>
    </xf>
    <xf numFmtId="10" fontId="19" fillId="0" borderId="1" xfId="6" applyNumberFormat="1" applyFont="1" applyBorder="1"/>
    <xf numFmtId="10" fontId="22" fillId="0" borderId="1" xfId="6" applyNumberFormat="1" applyFont="1" applyFill="1" applyBorder="1" applyAlignment="1">
      <alignment horizontal="right"/>
    </xf>
    <xf numFmtId="166" fontId="22" fillId="2" borderId="1" xfId="0" applyNumberFormat="1" applyFont="1" applyFill="1" applyBorder="1" applyAlignment="1">
      <alignment horizontal="right"/>
    </xf>
    <xf numFmtId="10" fontId="22" fillId="0" borderId="1" xfId="0" applyNumberFormat="1" applyFont="1" applyBorder="1"/>
    <xf numFmtId="10" fontId="22" fillId="0" borderId="1" xfId="6" applyNumberFormat="1" applyFont="1" applyFill="1" applyBorder="1"/>
    <xf numFmtId="10" fontId="0" fillId="0" borderId="0" xfId="0" applyNumberFormat="1"/>
    <xf numFmtId="0" fontId="19" fillId="0" borderId="0" xfId="0" applyFont="1"/>
    <xf numFmtId="164" fontId="22" fillId="0" borderId="1" xfId="1" applyNumberFormat="1" applyFont="1" applyFill="1" applyBorder="1"/>
    <xf numFmtId="0" fontId="19" fillId="0" borderId="1" xfId="1" applyNumberFormat="1" applyFont="1" applyFill="1" applyBorder="1"/>
    <xf numFmtId="0" fontId="15" fillId="0" borderId="1" xfId="0" applyFont="1" applyBorder="1"/>
    <xf numFmtId="2" fontId="15" fillId="0" borderId="0" xfId="0" applyNumberFormat="1" applyFont="1"/>
    <xf numFmtId="0" fontId="22" fillId="0" borderId="0" xfId="0" applyFont="1"/>
    <xf numFmtId="10" fontId="22" fillId="0" borderId="0" xfId="0" applyNumberFormat="1" applyFont="1"/>
    <xf numFmtId="0" fontId="23" fillId="0" borderId="0" xfId="2" applyNumberFormat="1" applyFont="1" applyFill="1" applyBorder="1" applyAlignment="1">
      <alignment horizontal="center"/>
    </xf>
    <xf numFmtId="44" fontId="16" fillId="0" borderId="2" xfId="2" applyFont="1" applyFill="1" applyBorder="1" applyAlignment="1">
      <alignment horizontal="left"/>
    </xf>
    <xf numFmtId="44" fontId="25" fillId="0" borderId="2" xfId="2" applyFont="1" applyFill="1" applyBorder="1" applyAlignment="1">
      <alignment horizontal="right"/>
    </xf>
    <xf numFmtId="0" fontId="17" fillId="0" borderId="0" xfId="3" applyFont="1" applyAlignment="1">
      <alignment horizontal="left" wrapText="1"/>
    </xf>
    <xf numFmtId="4" fontId="17" fillId="0" borderId="0" xfId="3" applyNumberFormat="1" applyFont="1" applyAlignment="1">
      <alignment horizontal="left"/>
    </xf>
    <xf numFmtId="0" fontId="7" fillId="0" borderId="0" xfId="3"/>
    <xf numFmtId="0" fontId="17" fillId="0" borderId="0" xfId="3" applyFont="1" applyAlignment="1">
      <alignment horizontal="left"/>
    </xf>
    <xf numFmtId="0" fontId="16" fillId="0" borderId="0" xfId="2" applyNumberFormat="1" applyFont="1" applyFill="1" applyBorder="1" applyAlignment="1">
      <alignment horizontal="center"/>
    </xf>
    <xf numFmtId="44" fontId="25" fillId="0" borderId="0" xfId="2" applyFont="1" applyFill="1" applyBorder="1" applyAlignment="1">
      <alignment horizontal="left"/>
    </xf>
    <xf numFmtId="44" fontId="18" fillId="0" borderId="2" xfId="2" applyFont="1" applyFill="1" applyBorder="1" applyAlignment="1">
      <alignment horizontal="right"/>
    </xf>
    <xf numFmtId="164" fontId="3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center"/>
    </xf>
    <xf numFmtId="165" fontId="19" fillId="0" borderId="1" xfId="0" applyNumberFormat="1" applyFont="1" applyBorder="1" applyAlignment="1">
      <alignment wrapText="1"/>
    </xf>
    <xf numFmtId="165" fontId="21" fillId="0" borderId="1" xfId="0" applyNumberFormat="1" applyFont="1" applyBorder="1" applyAlignment="1">
      <alignment wrapText="1"/>
    </xf>
    <xf numFmtId="165" fontId="15" fillId="0" borderId="1" xfId="0" applyNumberFormat="1" applyFont="1" applyBorder="1"/>
    <xf numFmtId="165" fontId="22" fillId="0" borderId="1" xfId="1" applyNumberFormat="1" applyFont="1" applyFill="1" applyBorder="1"/>
    <xf numFmtId="165" fontId="22" fillId="0" borderId="1" xfId="1" applyNumberFormat="1" applyFont="1" applyBorder="1"/>
    <xf numFmtId="165" fontId="19" fillId="0" borderId="1" xfId="1" applyNumberFormat="1" applyFont="1" applyFill="1" applyBorder="1"/>
    <xf numFmtId="165" fontId="15" fillId="0" borderId="1" xfId="1" applyNumberFormat="1" applyFont="1" applyBorder="1"/>
    <xf numFmtId="165" fontId="15" fillId="0" borderId="1" xfId="1" applyNumberFormat="1" applyFont="1" applyBorder="1" applyAlignment="1">
      <alignment horizontal="right"/>
    </xf>
    <xf numFmtId="165" fontId="21" fillId="0" borderId="1" xfId="1" applyNumberFormat="1" applyFont="1" applyBorder="1" applyAlignment="1">
      <alignment horizontal="right"/>
    </xf>
    <xf numFmtId="165" fontId="19" fillId="0" borderId="1" xfId="1" applyNumberFormat="1" applyFont="1" applyBorder="1"/>
    <xf numFmtId="165" fontId="21" fillId="0" borderId="1" xfId="1" applyNumberFormat="1" applyFont="1" applyFill="1" applyBorder="1"/>
    <xf numFmtId="165" fontId="15" fillId="0" borderId="1" xfId="1" applyNumberFormat="1" applyFont="1" applyFill="1" applyBorder="1"/>
    <xf numFmtId="165" fontId="15" fillId="0" borderId="0" xfId="0" applyNumberFormat="1" applyFont="1"/>
    <xf numFmtId="44" fontId="18" fillId="0" borderId="4" xfId="2" applyFont="1" applyFill="1" applyBorder="1" applyAlignment="1">
      <alignment horizontal="left"/>
    </xf>
    <xf numFmtId="164" fontId="23" fillId="0" borderId="0" xfId="3" applyNumberFormat="1" applyFont="1" applyAlignment="1">
      <alignment horizontal="center"/>
    </xf>
    <xf numFmtId="164" fontId="24" fillId="0" borderId="0" xfId="3" applyNumberFormat="1" applyFont="1" applyAlignment="1">
      <alignment horizontal="center"/>
    </xf>
    <xf numFmtId="10" fontId="19" fillId="0" borderId="11" xfId="0" applyNumberFormat="1" applyFont="1" applyBorder="1" applyAlignment="1">
      <alignment wrapText="1"/>
    </xf>
    <xf numFmtId="10" fontId="22" fillId="0" borderId="11" xfId="0" applyNumberFormat="1" applyFont="1" applyBorder="1" applyAlignment="1">
      <alignment horizontal="right"/>
    </xf>
    <xf numFmtId="10" fontId="22" fillId="0" borderId="11" xfId="6" applyNumberFormat="1" applyFont="1" applyBorder="1" applyAlignment="1">
      <alignment horizontal="right"/>
    </xf>
    <xf numFmtId="10" fontId="19" fillId="0" borderId="11" xfId="6" applyNumberFormat="1" applyFont="1" applyBorder="1" applyAlignment="1">
      <alignment horizontal="right"/>
    </xf>
    <xf numFmtId="10" fontId="22" fillId="0" borderId="11" xfId="6" applyNumberFormat="1" applyFont="1" applyFill="1" applyBorder="1" applyAlignment="1">
      <alignment horizontal="right"/>
    </xf>
    <xf numFmtId="10" fontId="22" fillId="0" borderId="11" xfId="6" applyNumberFormat="1" applyFont="1" applyBorder="1"/>
    <xf numFmtId="43" fontId="22" fillId="0" borderId="11" xfId="1" applyFont="1" applyFill="1" applyBorder="1"/>
    <xf numFmtId="43" fontId="19" fillId="0" borderId="11" xfId="1" applyFont="1" applyFill="1" applyBorder="1"/>
    <xf numFmtId="43" fontId="22" fillId="0" borderId="11" xfId="1" applyFont="1" applyFill="1" applyBorder="1" applyAlignment="1">
      <alignment horizontal="right"/>
    </xf>
    <xf numFmtId="43" fontId="19" fillId="0" borderId="11" xfId="1" applyFont="1" applyFill="1" applyBorder="1" applyAlignment="1">
      <alignment horizontal="right"/>
    </xf>
    <xf numFmtId="0" fontId="19" fillId="0" borderId="11" xfId="1" applyNumberFormat="1" applyFont="1" applyFill="1" applyBorder="1"/>
    <xf numFmtId="0" fontId="15" fillId="0" borderId="14" xfId="0" applyFont="1" applyBorder="1"/>
    <xf numFmtId="0" fontId="28" fillId="0" borderId="0" xfId="0" applyFont="1"/>
    <xf numFmtId="44" fontId="28" fillId="0" borderId="0" xfId="2" applyFont="1"/>
    <xf numFmtId="44" fontId="29" fillId="0" borderId="0" xfId="2" applyFont="1"/>
    <xf numFmtId="0" fontId="27" fillId="0" borderId="0" xfId="0" applyFont="1"/>
    <xf numFmtId="0" fontId="29" fillId="0" borderId="0" xfId="0" applyFont="1"/>
    <xf numFmtId="44" fontId="29" fillId="4" borderId="0" xfId="2" applyFont="1" applyFill="1"/>
    <xf numFmtId="0" fontId="30" fillId="0" borderId="0" xfId="0" applyFont="1"/>
    <xf numFmtId="44" fontId="29" fillId="0" borderId="3" xfId="2" applyFont="1" applyBorder="1"/>
    <xf numFmtId="0" fontId="29" fillId="0" borderId="0" xfId="0" applyFont="1" applyAlignment="1">
      <alignment horizontal="center"/>
    </xf>
    <xf numFmtId="164" fontId="29" fillId="0" borderId="0" xfId="0" applyNumberFormat="1" applyFont="1"/>
    <xf numFmtId="44" fontId="29" fillId="0" borderId="2" xfId="2" applyFont="1" applyBorder="1"/>
    <xf numFmtId="44" fontId="27" fillId="0" borderId="0" xfId="2" applyFont="1"/>
    <xf numFmtId="44" fontId="29" fillId="0" borderId="0" xfId="2" applyFont="1" applyFill="1"/>
    <xf numFmtId="0" fontId="31" fillId="0" borderId="0" xfId="0" applyFont="1"/>
    <xf numFmtId="44" fontId="0" fillId="0" borderId="0" xfId="0" applyNumberFormat="1"/>
    <xf numFmtId="0" fontId="32" fillId="0" borderId="0" xfId="0" applyFont="1"/>
    <xf numFmtId="1" fontId="5" fillId="0" borderId="0" xfId="0" applyNumberFormat="1" applyFont="1"/>
    <xf numFmtId="14" fontId="29" fillId="0" borderId="0" xfId="2" applyNumberFormat="1" applyFont="1" applyFill="1"/>
    <xf numFmtId="164" fontId="29" fillId="4" borderId="0" xfId="2" applyNumberFormat="1" applyFont="1" applyFill="1" applyAlignment="1">
      <alignment horizontal="right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right"/>
    </xf>
    <xf numFmtId="14" fontId="14" fillId="0" borderId="0" xfId="0" applyNumberFormat="1" applyFont="1"/>
    <xf numFmtId="0" fontId="5" fillId="0" borderId="0" xfId="0" applyFont="1" applyAlignment="1">
      <alignment horizontal="center" wrapText="1"/>
    </xf>
    <xf numFmtId="0" fontId="22" fillId="0" borderId="1" xfId="1" applyNumberFormat="1" applyFont="1" applyFill="1" applyBorder="1"/>
    <xf numFmtId="0" fontId="15" fillId="0" borderId="1" xfId="1" applyNumberFormat="1" applyFont="1" applyFill="1" applyBorder="1"/>
    <xf numFmtId="0" fontId="22" fillId="0" borderId="1" xfId="6" applyNumberFormat="1" applyFont="1" applyFill="1" applyBorder="1"/>
    <xf numFmtId="2" fontId="22" fillId="0" borderId="1" xfId="1" applyNumberFormat="1" applyFont="1" applyFill="1" applyBorder="1"/>
    <xf numFmtId="2" fontId="19" fillId="0" borderId="1" xfId="1" applyNumberFormat="1" applyFont="1" applyFill="1" applyBorder="1"/>
    <xf numFmtId="0" fontId="22" fillId="0" borderId="1" xfId="0" applyFont="1" applyBorder="1" applyAlignment="1">
      <alignment horizontal="right"/>
    </xf>
    <xf numFmtId="0" fontId="22" fillId="0" borderId="1" xfId="6" applyNumberFormat="1" applyFont="1" applyBorder="1" applyAlignment="1">
      <alignment horizontal="right"/>
    </xf>
    <xf numFmtId="0" fontId="22" fillId="0" borderId="1" xfId="6" applyNumberFormat="1" applyFont="1" applyFill="1" applyBorder="1" applyAlignment="1">
      <alignment horizontal="right"/>
    </xf>
    <xf numFmtId="0" fontId="22" fillId="0" borderId="1" xfId="6" applyNumberFormat="1" applyFont="1" applyBorder="1"/>
    <xf numFmtId="0" fontId="19" fillId="0" borderId="1" xfId="6" applyNumberFormat="1" applyFont="1" applyBorder="1"/>
    <xf numFmtId="0" fontId="22" fillId="0" borderId="1" xfId="1" applyNumberFormat="1" applyFont="1" applyFill="1" applyBorder="1" applyAlignment="1">
      <alignment horizontal="right"/>
    </xf>
    <xf numFmtId="0" fontId="19" fillId="0" borderId="1" xfId="1" applyNumberFormat="1" applyFont="1" applyFill="1" applyBorder="1" applyAlignment="1">
      <alignment horizontal="right"/>
    </xf>
    <xf numFmtId="2" fontId="22" fillId="0" borderId="1" xfId="0" applyNumberFormat="1" applyFont="1" applyBorder="1" applyAlignment="1">
      <alignment horizontal="right"/>
    </xf>
    <xf numFmtId="2" fontId="22" fillId="0" borderId="1" xfId="6" applyNumberFormat="1" applyFont="1" applyBorder="1" applyAlignment="1">
      <alignment horizontal="right"/>
    </xf>
    <xf numFmtId="2" fontId="19" fillId="0" borderId="1" xfId="6" applyNumberFormat="1" applyFont="1" applyBorder="1" applyAlignment="1">
      <alignment horizontal="right"/>
    </xf>
    <xf numFmtId="2" fontId="22" fillId="0" borderId="1" xfId="6" applyNumberFormat="1" applyFont="1" applyFill="1" applyBorder="1" applyAlignment="1">
      <alignment horizontal="right"/>
    </xf>
    <xf numFmtId="2" fontId="19" fillId="0" borderId="1" xfId="6" applyNumberFormat="1" applyFont="1" applyBorder="1"/>
    <xf numFmtId="43" fontId="19" fillId="4" borderId="1" xfId="1" applyFont="1" applyFill="1" applyBorder="1"/>
    <xf numFmtId="43" fontId="19" fillId="0" borderId="1" xfId="1" applyFont="1" applyFill="1" applyBorder="1" applyAlignment="1">
      <alignment horizontal="center"/>
    </xf>
    <xf numFmtId="0" fontId="14" fillId="0" borderId="1" xfId="0" applyFont="1" applyBorder="1"/>
    <xf numFmtId="0" fontId="19" fillId="0" borderId="1" xfId="6" applyNumberFormat="1" applyFont="1" applyBorder="1" applyAlignment="1">
      <alignment horizontal="right"/>
    </xf>
    <xf numFmtId="8" fontId="22" fillId="0" borderId="1" xfId="1" applyNumberFormat="1" applyFont="1" applyFill="1" applyBorder="1"/>
    <xf numFmtId="0" fontId="33" fillId="0" borderId="0" xfId="0" applyFont="1"/>
    <xf numFmtId="164" fontId="33" fillId="0" borderId="0" xfId="0" applyNumberFormat="1" applyFont="1"/>
    <xf numFmtId="0" fontId="0" fillId="0" borderId="0" xfId="0" applyAlignment="1">
      <alignment wrapText="1"/>
    </xf>
    <xf numFmtId="10" fontId="40" fillId="0" borderId="1" xfId="6" applyNumberFormat="1" applyFont="1" applyBorder="1" applyAlignment="1">
      <alignment horizontal="left"/>
    </xf>
    <xf numFmtId="44" fontId="36" fillId="3" borderId="1" xfId="3" applyNumberFormat="1" applyFont="1" applyFill="1" applyBorder="1" applyAlignment="1">
      <alignment horizontal="left" wrapText="1"/>
    </xf>
    <xf numFmtId="0" fontId="33" fillId="0" borderId="1" xfId="0" applyFont="1" applyBorder="1"/>
    <xf numFmtId="0" fontId="35" fillId="0" borderId="1" xfId="0" applyFont="1" applyBorder="1"/>
    <xf numFmtId="0" fontId="3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164" fontId="34" fillId="0" borderId="1" xfId="0" applyNumberFormat="1" applyFont="1" applyBorder="1"/>
    <xf numFmtId="164" fontId="39" fillId="0" borderId="1" xfId="2" applyNumberFormat="1" applyFont="1" applyFill="1" applyBorder="1" applyAlignment="1">
      <alignment horizontal="right"/>
    </xf>
    <xf numFmtId="164" fontId="14" fillId="0" borderId="1" xfId="0" applyNumberFormat="1" applyFont="1" applyBorder="1"/>
    <xf numFmtId="44" fontId="36" fillId="0" borderId="1" xfId="2" applyFont="1" applyFill="1" applyBorder="1" applyAlignment="1">
      <alignment horizontal="left"/>
    </xf>
    <xf numFmtId="164" fontId="37" fillId="0" borderId="1" xfId="3" applyNumberFormat="1" applyFont="1" applyBorder="1" applyAlignment="1">
      <alignment horizontal="right"/>
    </xf>
    <xf numFmtId="164" fontId="36" fillId="0" borderId="1" xfId="2" applyNumberFormat="1" applyFont="1" applyFill="1" applyBorder="1" applyAlignment="1">
      <alignment horizontal="right"/>
    </xf>
    <xf numFmtId="164" fontId="0" fillId="0" borderId="1" xfId="0" applyNumberFormat="1" applyBorder="1"/>
    <xf numFmtId="164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right"/>
    </xf>
    <xf numFmtId="0" fontId="34" fillId="0" borderId="1" xfId="0" applyFont="1" applyBorder="1"/>
    <xf numFmtId="164" fontId="38" fillId="0" borderId="1" xfId="0" applyNumberFormat="1" applyFont="1" applyBorder="1" applyAlignment="1">
      <alignment horizontal="right"/>
    </xf>
    <xf numFmtId="164" fontId="34" fillId="0" borderId="1" xfId="0" applyNumberFormat="1" applyFont="1" applyBorder="1" applyAlignment="1">
      <alignment horizontal="right"/>
    </xf>
    <xf numFmtId="0" fontId="34" fillId="0" borderId="0" xfId="0" applyFont="1"/>
    <xf numFmtId="4" fontId="4" fillId="0" borderId="9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16" fillId="3" borderId="0" xfId="3" applyFont="1" applyFill="1" applyAlignment="1">
      <alignment horizontal="center"/>
    </xf>
    <xf numFmtId="0" fontId="26" fillId="3" borderId="0" xfId="3" applyFont="1" applyFill="1" applyAlignment="1">
      <alignment horizontal="center"/>
    </xf>
    <xf numFmtId="49" fontId="10" fillId="5" borderId="0" xfId="5" applyNumberFormat="1" applyFont="1" applyFill="1" applyAlignment="1">
      <alignment horizontal="center" wrapText="1"/>
    </xf>
    <xf numFmtId="14" fontId="10" fillId="0" borderId="0" xfId="5" applyNumberFormat="1" applyFont="1" applyAlignment="1">
      <alignment horizontal="center" wrapText="1"/>
    </xf>
    <xf numFmtId="0" fontId="19" fillId="0" borderId="1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/>
    <xf numFmtId="0" fontId="19" fillId="0" borderId="1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2" fillId="0" borderId="13" xfId="0" applyFont="1" applyBorder="1"/>
    <xf numFmtId="0" fontId="19" fillId="4" borderId="11" xfId="0" applyFont="1" applyFill="1" applyBorder="1" applyAlignment="1">
      <alignment horizontal="center"/>
    </xf>
    <xf numFmtId="0" fontId="19" fillId="4" borderId="12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34" fillId="0" borderId="4" xfId="0" applyFont="1" applyBorder="1"/>
    <xf numFmtId="0" fontId="34" fillId="0" borderId="15" xfId="0" applyFont="1" applyBorder="1"/>
    <xf numFmtId="0" fontId="34" fillId="0" borderId="4" xfId="0" applyFont="1" applyBorder="1"/>
  </cellXfs>
  <cellStyles count="7">
    <cellStyle name="Comma 3" xfId="1" xr:uid="{00000000-0005-0000-0000-000000000000}"/>
    <cellStyle name="Currency" xfId="2" builtinId="4"/>
    <cellStyle name="Normal" xfId="0" builtinId="0"/>
    <cellStyle name="Normal 2" xfId="3" xr:uid="{00000000-0005-0000-0000-000003000000}"/>
    <cellStyle name="Normal 3" xfId="4" xr:uid="{00000000-0005-0000-0000-000004000000}"/>
    <cellStyle name="Normal_Master Copy Scole Parish Council Accounts" xfId="5" xr:uid="{00000000-0005-0000-0000-000005000000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"/>
  <sheetViews>
    <sheetView topLeftCell="B1" zoomScale="90" zoomScaleNormal="90" workbookViewId="0">
      <pane ySplit="3" topLeftCell="A4" activePane="bottomLeft" state="frozen"/>
      <selection pane="bottomLeft" activeCell="F25" sqref="F25"/>
    </sheetView>
  </sheetViews>
  <sheetFormatPr defaultColWidth="11" defaultRowHeight="14.4" x14ac:dyDescent="0.3"/>
  <cols>
    <col min="1" max="1" width="11.77734375" bestFit="1" customWidth="1"/>
    <col min="2" max="2" width="15.21875" customWidth="1"/>
    <col min="3" max="3" width="9" style="16" customWidth="1"/>
    <col min="4" max="4" width="11" style="19"/>
    <col min="5" max="5" width="17.21875" style="19" customWidth="1"/>
    <col min="6" max="6" width="12.21875" style="4" bestFit="1" customWidth="1"/>
    <col min="7" max="7" width="11" style="4"/>
    <col min="8" max="8" width="12.21875" style="30" bestFit="1" customWidth="1"/>
    <col min="9" max="9" width="12.21875" style="83" customWidth="1"/>
    <col min="10" max="10" width="11.77734375" style="20" customWidth="1"/>
    <col min="11" max="15" width="11" style="4"/>
  </cols>
  <sheetData>
    <row r="1" spans="1:18" x14ac:dyDescent="0.3">
      <c r="B1" s="5" t="s">
        <v>0</v>
      </c>
      <c r="C1" s="71"/>
    </row>
    <row r="2" spans="1:18" x14ac:dyDescent="0.3">
      <c r="B2" s="5"/>
      <c r="C2" s="71"/>
    </row>
    <row r="3" spans="1:18" s="72" customFormat="1" ht="28.8" x14ac:dyDescent="0.3">
      <c r="B3" s="72" t="s">
        <v>1</v>
      </c>
      <c r="C3" s="73" t="s">
        <v>2</v>
      </c>
      <c r="D3" s="27" t="s">
        <v>3</v>
      </c>
      <c r="E3" s="27" t="s">
        <v>4</v>
      </c>
      <c r="F3" s="74" t="s">
        <v>5</v>
      </c>
      <c r="G3" s="74" t="s">
        <v>6</v>
      </c>
      <c r="H3" s="75" t="s">
        <v>7</v>
      </c>
      <c r="I3" s="141" t="s">
        <v>8</v>
      </c>
      <c r="J3" s="76" t="s">
        <v>9</v>
      </c>
      <c r="K3" s="74" t="s">
        <v>10</v>
      </c>
      <c r="L3" s="74" t="s">
        <v>11</v>
      </c>
      <c r="M3" s="74" t="s">
        <v>12</v>
      </c>
      <c r="N3" s="74" t="s">
        <v>13</v>
      </c>
      <c r="O3" s="74" t="s">
        <v>14</v>
      </c>
      <c r="P3" s="72" t="s">
        <v>15</v>
      </c>
    </row>
    <row r="4" spans="1:18" x14ac:dyDescent="0.3">
      <c r="B4" s="59" t="s">
        <v>143</v>
      </c>
    </row>
    <row r="5" spans="1:18" x14ac:dyDescent="0.3">
      <c r="B5" t="s">
        <v>1</v>
      </c>
      <c r="D5" s="19" t="s">
        <v>16</v>
      </c>
      <c r="F5" s="4" t="s">
        <v>5</v>
      </c>
      <c r="G5" s="4" t="s">
        <v>6</v>
      </c>
      <c r="H5" s="30" t="s">
        <v>7</v>
      </c>
    </row>
    <row r="6" spans="1:18" x14ac:dyDescent="0.3">
      <c r="B6" s="15"/>
      <c r="J6" s="77"/>
      <c r="P6" s="4"/>
      <c r="Q6" s="4"/>
      <c r="R6" s="4"/>
    </row>
    <row r="7" spans="1:18" x14ac:dyDescent="0.3">
      <c r="A7" s="15"/>
      <c r="B7" s="15"/>
      <c r="Q7" s="4"/>
      <c r="R7" s="4"/>
    </row>
    <row r="8" spans="1:18" x14ac:dyDescent="0.3">
      <c r="B8" s="15"/>
      <c r="D8" s="18"/>
      <c r="E8" s="18"/>
      <c r="J8" s="77"/>
      <c r="P8" s="4"/>
      <c r="Q8" s="4"/>
      <c r="R8" s="4"/>
    </row>
    <row r="9" spans="1:18" x14ac:dyDescent="0.3">
      <c r="A9" s="15"/>
      <c r="B9" s="15"/>
      <c r="Q9" s="4"/>
      <c r="R9" s="4"/>
    </row>
    <row r="10" spans="1:18" x14ac:dyDescent="0.3">
      <c r="A10" s="15"/>
      <c r="B10" s="15"/>
      <c r="Q10" s="4"/>
      <c r="R10" s="4"/>
    </row>
    <row r="11" spans="1:18" x14ac:dyDescent="0.3">
      <c r="A11" s="15"/>
      <c r="B11" s="15"/>
      <c r="Q11" s="4"/>
      <c r="R11" s="4"/>
    </row>
    <row r="12" spans="1:18" x14ac:dyDescent="0.3">
      <c r="A12" s="15"/>
      <c r="B12" s="15"/>
      <c r="Q12" s="4"/>
      <c r="R12" s="4"/>
    </row>
    <row r="13" spans="1:18" x14ac:dyDescent="0.3">
      <c r="A13" s="15"/>
      <c r="B13" s="194" t="s">
        <v>144</v>
      </c>
      <c r="Q13" s="4"/>
      <c r="R13" s="4"/>
    </row>
    <row r="14" spans="1:18" x14ac:dyDescent="0.3">
      <c r="A14" s="15"/>
      <c r="B14" s="15"/>
      <c r="Q14" s="4"/>
      <c r="R14" s="4"/>
    </row>
    <row r="15" spans="1:18" x14ac:dyDescent="0.3">
      <c r="A15" s="15"/>
      <c r="B15" s="15"/>
      <c r="Q15" s="4"/>
      <c r="R15" s="4"/>
    </row>
    <row r="16" spans="1:18" x14ac:dyDescent="0.3">
      <c r="B16" s="15"/>
      <c r="D16" s="18"/>
      <c r="E16" s="18"/>
      <c r="J16" s="77"/>
      <c r="P16" s="4"/>
      <c r="Q16" s="4"/>
      <c r="R16" s="4"/>
    </row>
    <row r="17" spans="2:19" x14ac:dyDescent="0.3">
      <c r="B17" s="15"/>
      <c r="D17" s="18"/>
      <c r="E17" s="18"/>
      <c r="J17" s="78"/>
      <c r="P17" s="4"/>
      <c r="Q17" s="4"/>
      <c r="R17" s="4"/>
    </row>
    <row r="18" spans="2:19" ht="15" thickBot="1" x14ac:dyDescent="0.35">
      <c r="B18" s="15"/>
      <c r="F18" s="6">
        <f>SUM(F6:F17)</f>
        <v>0</v>
      </c>
      <c r="G18" s="6">
        <f>SUM(G6:G17)</f>
        <v>0</v>
      </c>
      <c r="H18" s="6">
        <f>SUM(H6:H17)</f>
        <v>0</v>
      </c>
      <c r="I18" s="142"/>
      <c r="K18" s="6">
        <f t="shared" ref="K18:P18" si="0">SUM(K6:K17)</f>
        <v>0</v>
      </c>
      <c r="L18" s="6">
        <f t="shared" si="0"/>
        <v>0</v>
      </c>
      <c r="M18" s="6">
        <f t="shared" si="0"/>
        <v>0</v>
      </c>
      <c r="N18" s="6">
        <f t="shared" si="0"/>
        <v>0</v>
      </c>
      <c r="O18" s="6">
        <f t="shared" si="0"/>
        <v>0</v>
      </c>
      <c r="P18" s="6">
        <f t="shared" si="0"/>
        <v>0</v>
      </c>
      <c r="Q18" s="28">
        <f>SUM(K18:P18)</f>
        <v>0</v>
      </c>
      <c r="R18" s="28"/>
      <c r="S18" s="79"/>
    </row>
    <row r="19" spans="2:19" ht="15" thickTop="1" x14ac:dyDescent="0.3">
      <c r="F19" s="84"/>
      <c r="G19" s="84"/>
      <c r="H19" s="85"/>
      <c r="I19" s="143"/>
      <c r="J19" s="17"/>
    </row>
    <row r="20" spans="2:19" s="59" customFormat="1" x14ac:dyDescent="0.3">
      <c r="B20" s="59" t="s">
        <v>18</v>
      </c>
      <c r="C20" s="80"/>
      <c r="D20" s="60"/>
      <c r="E20" s="60"/>
      <c r="F20" s="85">
        <f>F18</f>
        <v>0</v>
      </c>
      <c r="G20" s="85">
        <f>G18</f>
        <v>0</v>
      </c>
      <c r="H20" s="85">
        <f>H18</f>
        <v>0</v>
      </c>
      <c r="I20" s="143"/>
      <c r="J20" s="82"/>
      <c r="K20" s="84">
        <f t="shared" ref="K20:P20" si="1">K18</f>
        <v>0</v>
      </c>
      <c r="L20" s="84">
        <f t="shared" si="1"/>
        <v>0</v>
      </c>
      <c r="M20" s="84">
        <f t="shared" si="1"/>
        <v>0</v>
      </c>
      <c r="N20" s="84">
        <f t="shared" si="1"/>
        <v>0</v>
      </c>
      <c r="O20" s="84">
        <f t="shared" si="1"/>
        <v>0</v>
      </c>
      <c r="P20" s="84">
        <f t="shared" si="1"/>
        <v>0</v>
      </c>
      <c r="Q20" s="84">
        <f>SUM(K20:P20)</f>
        <v>0</v>
      </c>
      <c r="R20" s="84"/>
      <c r="S20" s="79"/>
    </row>
    <row r="22" spans="2:19" s="59" customFormat="1" x14ac:dyDescent="0.3">
      <c r="B22" s="59" t="s">
        <v>19</v>
      </c>
      <c r="C22" s="80"/>
      <c r="D22" s="60"/>
      <c r="E22" s="60"/>
      <c r="F22" s="79"/>
      <c r="G22" s="79"/>
      <c r="H22" s="87"/>
      <c r="I22" s="86"/>
      <c r="J22" s="81" t="s">
        <v>20</v>
      </c>
      <c r="K22" s="79">
        <f>K20</f>
        <v>0</v>
      </c>
      <c r="L22" s="79"/>
      <c r="M22" s="79"/>
      <c r="N22" s="79"/>
      <c r="O22" s="79" t="s">
        <v>21</v>
      </c>
      <c r="P22" s="79">
        <f>SUM(L20:P20)+G20</f>
        <v>0</v>
      </c>
      <c r="Q22" s="79"/>
      <c r="R22" s="79"/>
    </row>
    <row r="25" spans="2:19" x14ac:dyDescent="0.3">
      <c r="B25" s="15"/>
      <c r="P25" s="4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84"/>
  <sheetViews>
    <sheetView zoomScale="90" zoomScaleNormal="90" workbookViewId="0">
      <pane ySplit="3" topLeftCell="A7" activePane="bottomLeft" state="frozen"/>
      <selection pane="bottomLeft" activeCell="M38" sqref="M38"/>
    </sheetView>
  </sheetViews>
  <sheetFormatPr defaultColWidth="9.21875" defaultRowHeight="15" customHeight="1" x14ac:dyDescent="0.3"/>
  <cols>
    <col min="1" max="1" width="4.77734375" style="1" customWidth="1"/>
    <col min="2" max="2" width="15.44140625" style="1" bestFit="1" customWidth="1"/>
    <col min="3" max="3" width="18.5546875" style="1" customWidth="1"/>
    <col min="4" max="4" width="15.21875" style="1" customWidth="1"/>
    <col min="5" max="5" width="11.21875" style="2" bestFit="1" customWidth="1"/>
    <col min="6" max="6" width="10" style="2" bestFit="1" customWidth="1"/>
    <col min="7" max="7" width="10.77734375" style="2" bestFit="1" customWidth="1"/>
    <col min="8" max="8" width="13.21875" style="2" customWidth="1"/>
    <col min="9" max="9" width="9.21875" style="10"/>
    <col min="10" max="12" width="10" style="9" bestFit="1" customWidth="1"/>
    <col min="13" max="17" width="9.21875" style="9"/>
    <col min="18" max="18" width="10.77734375" style="9" customWidth="1"/>
    <col min="19" max="19" width="10" style="9" bestFit="1" customWidth="1"/>
    <col min="20" max="24" width="10" style="9" customWidth="1"/>
    <col min="25" max="25" width="10" style="9" bestFit="1" customWidth="1"/>
    <col min="26" max="26" width="10" style="9" customWidth="1"/>
    <col min="27" max="29" width="9" style="9" customWidth="1"/>
    <col min="30" max="30" width="9.21875" style="9" bestFit="1" customWidth="1"/>
    <col min="31" max="31" width="11.21875" style="1" customWidth="1"/>
    <col min="32" max="32" width="9.77734375" style="1" bestFit="1" customWidth="1"/>
    <col min="33" max="16384" width="9.21875" style="1"/>
  </cols>
  <sheetData>
    <row r="1" spans="1:32" ht="15" customHeight="1" thickBot="1" x14ac:dyDescent="0.35">
      <c r="B1" s="5" t="s">
        <v>22</v>
      </c>
    </row>
    <row r="2" spans="1:32" ht="15" customHeight="1" x14ac:dyDescent="0.3">
      <c r="B2" s="5"/>
      <c r="J2" s="242" t="s">
        <v>23</v>
      </c>
      <c r="K2" s="241"/>
      <c r="L2" s="90"/>
      <c r="M2" s="240" t="s">
        <v>24</v>
      </c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1"/>
    </row>
    <row r="3" spans="1:32" ht="81.599999999999994" customHeight="1" thickBot="1" x14ac:dyDescent="0.35">
      <c r="B3" s="1" t="s">
        <v>1</v>
      </c>
      <c r="C3" s="1" t="s">
        <v>25</v>
      </c>
      <c r="D3" s="1" t="s">
        <v>26</v>
      </c>
      <c r="E3" s="2" t="s">
        <v>131</v>
      </c>
      <c r="F3" s="2" t="s">
        <v>6</v>
      </c>
      <c r="G3" s="2" t="s">
        <v>130</v>
      </c>
      <c r="I3" s="29" t="s">
        <v>27</v>
      </c>
      <c r="J3" s="61" t="s">
        <v>28</v>
      </c>
      <c r="K3" s="91" t="s">
        <v>17</v>
      </c>
      <c r="L3" s="64" t="s">
        <v>29</v>
      </c>
      <c r="M3" s="62" t="s">
        <v>30</v>
      </c>
      <c r="N3" s="62" t="s">
        <v>31</v>
      </c>
      <c r="O3" s="62" t="s">
        <v>32</v>
      </c>
      <c r="P3" s="62" t="s">
        <v>33</v>
      </c>
      <c r="Q3" s="62" t="s">
        <v>34</v>
      </c>
      <c r="R3" s="88" t="s">
        <v>35</v>
      </c>
      <c r="S3" s="62" t="s">
        <v>36</v>
      </c>
      <c r="T3" s="62" t="s">
        <v>136</v>
      </c>
      <c r="U3" s="62" t="s">
        <v>38</v>
      </c>
      <c r="V3" s="62" t="s">
        <v>39</v>
      </c>
      <c r="W3" s="62" t="s">
        <v>40</v>
      </c>
      <c r="X3" s="62" t="s">
        <v>41</v>
      </c>
      <c r="Y3" s="62" t="s">
        <v>42</v>
      </c>
      <c r="Z3" s="62" t="s">
        <v>43</v>
      </c>
      <c r="AA3" s="62" t="s">
        <v>44</v>
      </c>
      <c r="AB3" s="62" t="s">
        <v>45</v>
      </c>
      <c r="AC3" s="62" t="s">
        <v>117</v>
      </c>
      <c r="AD3" s="63" t="s">
        <v>46</v>
      </c>
    </row>
    <row r="4" spans="1:32" ht="15" customHeight="1" x14ac:dyDescent="0.3">
      <c r="I4" s="29"/>
      <c r="J4" s="31"/>
      <c r="K4" s="31"/>
      <c r="L4" s="32"/>
      <c r="M4" s="32"/>
      <c r="N4" s="32"/>
      <c r="O4" s="32"/>
      <c r="P4" s="32"/>
      <c r="Q4" s="32"/>
      <c r="R4" s="33"/>
      <c r="S4" s="32"/>
      <c r="T4" s="32"/>
      <c r="U4" s="32"/>
      <c r="V4" s="32"/>
      <c r="W4" s="32"/>
      <c r="X4" s="32"/>
      <c r="Y4" s="32"/>
      <c r="Z4" s="32"/>
      <c r="AA4" s="32"/>
      <c r="AB4" s="32"/>
      <c r="AC4" s="2"/>
      <c r="AD4" s="31"/>
      <c r="AE4" s="2"/>
      <c r="AF4" s="2"/>
    </row>
    <row r="5" spans="1:32" ht="15" customHeight="1" x14ac:dyDescent="0.3">
      <c r="B5" s="1" t="s">
        <v>1</v>
      </c>
      <c r="C5" s="1" t="s">
        <v>16</v>
      </c>
      <c r="D5" s="1" t="s">
        <v>26</v>
      </c>
      <c r="E5" s="2" t="s">
        <v>129</v>
      </c>
      <c r="F5" s="2" t="s">
        <v>6</v>
      </c>
      <c r="G5" s="2" t="s">
        <v>130</v>
      </c>
    </row>
    <row r="6" spans="1:32" ht="15" customHeight="1" x14ac:dyDescent="0.3">
      <c r="A6" s="1">
        <v>1</v>
      </c>
      <c r="B6" s="26"/>
      <c r="AE6" s="2"/>
      <c r="AF6" s="2"/>
    </row>
    <row r="7" spans="1:32" ht="15" customHeight="1" x14ac:dyDescent="0.3">
      <c r="A7" s="1">
        <v>2</v>
      </c>
      <c r="B7" s="2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 customHeight="1" x14ac:dyDescent="0.3">
      <c r="A8" s="1">
        <v>3</v>
      </c>
      <c r="B8" s="2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" customHeight="1" x14ac:dyDescent="0.3">
      <c r="A9" s="1">
        <v>4</v>
      </c>
      <c r="B9" s="15"/>
      <c r="C9" s="192"/>
      <c r="AA9" s="2"/>
      <c r="AE9" s="2"/>
      <c r="AF9" s="2"/>
    </row>
    <row r="10" spans="1:32" ht="15" customHeight="1" x14ac:dyDescent="0.3">
      <c r="A10" s="1">
        <v>5</v>
      </c>
      <c r="B10" s="15"/>
      <c r="H10" s="188"/>
      <c r="AE10" s="2"/>
      <c r="AF10" s="2"/>
    </row>
    <row r="11" spans="1:32" ht="15" customHeight="1" x14ac:dyDescent="0.3">
      <c r="A11" s="1">
        <v>6</v>
      </c>
      <c r="B11" s="15"/>
      <c r="H11" s="18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ht="15" customHeight="1" x14ac:dyDescent="0.3">
      <c r="A12" s="1">
        <v>7</v>
      </c>
      <c r="B12" s="15"/>
      <c r="D12" s="192"/>
      <c r="H12" s="18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5" customHeight="1" x14ac:dyDescent="0.3">
      <c r="A13" s="1">
        <v>8</v>
      </c>
      <c r="B13" s="15"/>
      <c r="C13" s="192"/>
      <c r="H13" s="18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5" customHeight="1" x14ac:dyDescent="0.3">
      <c r="A14" s="1">
        <v>9</v>
      </c>
      <c r="B14" s="15"/>
      <c r="H14" s="18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5" customHeight="1" x14ac:dyDescent="0.3">
      <c r="A15" s="1">
        <v>10</v>
      </c>
      <c r="B15" s="15"/>
      <c r="H15" s="18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5" customHeight="1" x14ac:dyDescent="0.3">
      <c r="A16" s="1">
        <v>11</v>
      </c>
      <c r="B16" s="15"/>
      <c r="H16" s="18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5" customHeight="1" x14ac:dyDescent="0.3">
      <c r="A17" s="1">
        <v>12</v>
      </c>
      <c r="B17" s="15"/>
      <c r="E17" s="193"/>
      <c r="H17" s="1"/>
      <c r="AE17" s="2"/>
      <c r="AF17" s="2"/>
    </row>
    <row r="18" spans="1:32" ht="15" customHeight="1" x14ac:dyDescent="0.3">
      <c r="A18" s="1">
        <v>13</v>
      </c>
      <c r="B18" s="26"/>
      <c r="H18" s="1"/>
      <c r="J18" s="2"/>
      <c r="K18" s="2"/>
      <c r="L18" s="2"/>
      <c r="M18" s="2"/>
      <c r="N18" s="2"/>
      <c r="O18" s="2"/>
      <c r="AE18" s="2"/>
      <c r="AF18" s="2"/>
    </row>
    <row r="19" spans="1:32" ht="15" customHeight="1" x14ac:dyDescent="0.3">
      <c r="A19" s="1">
        <v>14</v>
      </c>
      <c r="B19" s="26"/>
      <c r="H19" s="1"/>
      <c r="J19" s="2"/>
      <c r="K19" s="2"/>
      <c r="L19" s="2"/>
      <c r="M19" s="2"/>
      <c r="N19" s="2"/>
      <c r="O19" s="2"/>
      <c r="AE19" s="2"/>
      <c r="AF19" s="2"/>
    </row>
    <row r="20" spans="1:32" ht="15" customHeight="1" x14ac:dyDescent="0.3">
      <c r="A20" s="1">
        <v>15</v>
      </c>
      <c r="B20" s="26"/>
      <c r="H20" s="1"/>
      <c r="J20" s="2"/>
      <c r="K20" s="2"/>
      <c r="L20" s="2"/>
      <c r="M20" s="2"/>
      <c r="N20" s="2"/>
      <c r="O20" s="2"/>
      <c r="AE20" s="2"/>
      <c r="AF20" s="2"/>
    </row>
    <row r="21" spans="1:32" ht="15" customHeight="1" x14ac:dyDescent="0.3">
      <c r="A21" s="1">
        <v>16</v>
      </c>
      <c r="B21" s="26"/>
      <c r="H21" s="1"/>
      <c r="J21" s="2"/>
      <c r="K21" s="2"/>
      <c r="L21" s="2"/>
      <c r="M21" s="2"/>
      <c r="N21" s="2"/>
      <c r="O21" s="2"/>
      <c r="AE21" s="2"/>
      <c r="AF21" s="2"/>
    </row>
    <row r="22" spans="1:32" ht="15" customHeight="1" x14ac:dyDescent="0.3">
      <c r="A22" s="1">
        <v>17</v>
      </c>
      <c r="B22" s="26"/>
      <c r="D22" s="192"/>
      <c r="H22" s="1"/>
      <c r="J22" s="2"/>
      <c r="K22" s="2"/>
      <c r="L22" s="2"/>
      <c r="M22" s="2"/>
      <c r="N22" s="2"/>
      <c r="O22" s="2"/>
      <c r="AE22" s="2"/>
      <c r="AF22" s="2"/>
    </row>
    <row r="23" spans="1:32" ht="15" customHeight="1" x14ac:dyDescent="0.3">
      <c r="A23" s="1">
        <v>18</v>
      </c>
      <c r="B23" s="26"/>
      <c r="J23" s="2"/>
      <c r="K23" s="2"/>
      <c r="L23" s="2"/>
      <c r="M23" s="2"/>
      <c r="N23" s="2"/>
      <c r="O23" s="2"/>
      <c r="AE23" s="2"/>
      <c r="AF23" s="2"/>
    </row>
    <row r="24" spans="1:32" ht="15" customHeight="1" x14ac:dyDescent="0.3">
      <c r="A24" s="1">
        <v>18</v>
      </c>
      <c r="B24" s="26"/>
      <c r="J24" s="2"/>
      <c r="K24" s="2"/>
      <c r="L24" s="2"/>
      <c r="M24" s="2"/>
      <c r="N24" s="2"/>
      <c r="O24" s="2"/>
      <c r="AE24" s="2"/>
      <c r="AF24" s="2"/>
    </row>
    <row r="25" spans="1:32" ht="15" customHeight="1" x14ac:dyDescent="0.3">
      <c r="B25" s="26"/>
      <c r="J25" s="2"/>
      <c r="K25" s="2"/>
      <c r="L25" s="2"/>
      <c r="M25" s="2"/>
      <c r="N25" s="2"/>
      <c r="O25" s="2"/>
      <c r="AE25" s="2"/>
      <c r="AF25" s="2"/>
    </row>
    <row r="26" spans="1:32" ht="15" customHeight="1" x14ac:dyDescent="0.3">
      <c r="A26" s="1">
        <v>19</v>
      </c>
      <c r="B26" s="26"/>
      <c r="AE26" s="2"/>
      <c r="AF26" s="2"/>
    </row>
    <row r="27" spans="1:32" ht="53.4" customHeight="1" x14ac:dyDescent="0.3">
      <c r="A27" s="1">
        <v>20</v>
      </c>
      <c r="B27" s="26"/>
      <c r="D27" s="195"/>
      <c r="AE27" s="2"/>
      <c r="AF27" s="2"/>
    </row>
    <row r="28" spans="1:32" ht="15" customHeight="1" x14ac:dyDescent="0.3">
      <c r="A28" s="1">
        <v>21</v>
      </c>
      <c r="B28" s="26"/>
      <c r="AE28" s="2"/>
      <c r="AF28" s="2"/>
    </row>
    <row r="29" spans="1:32" ht="15" customHeight="1" x14ac:dyDescent="0.3">
      <c r="A29" s="1">
        <v>22</v>
      </c>
      <c r="B29" s="26"/>
      <c r="H29" s="189"/>
      <c r="AE29" s="2"/>
      <c r="AF29" s="2"/>
    </row>
    <row r="30" spans="1:32" ht="15" customHeight="1" x14ac:dyDescent="0.3">
      <c r="A30" s="1">
        <v>23</v>
      </c>
      <c r="B30" s="26"/>
      <c r="H30" s="1"/>
      <c r="AE30" s="2"/>
      <c r="AF30" s="2"/>
    </row>
    <row r="31" spans="1:32" ht="15" customHeight="1" x14ac:dyDescent="0.3">
      <c r="A31" s="1">
        <v>24</v>
      </c>
      <c r="B31" s="26"/>
      <c r="H31" s="1"/>
      <c r="AE31" s="2"/>
      <c r="AF31" s="2"/>
    </row>
    <row r="32" spans="1:32" ht="15" customHeight="1" x14ac:dyDescent="0.3">
      <c r="A32" s="1">
        <v>25</v>
      </c>
      <c r="B32" s="26"/>
      <c r="H32" s="1"/>
      <c r="AE32" s="2"/>
      <c r="AF32" s="2"/>
    </row>
    <row r="33" spans="1:32" ht="15" customHeight="1" x14ac:dyDescent="0.3">
      <c r="A33" s="1">
        <v>26</v>
      </c>
      <c r="B33" s="26"/>
      <c r="H33" s="1"/>
      <c r="AE33" s="2"/>
      <c r="AF33" s="2"/>
    </row>
    <row r="34" spans="1:32" ht="15" customHeight="1" x14ac:dyDescent="0.3">
      <c r="A34" s="1">
        <v>27</v>
      </c>
      <c r="B34" s="26"/>
      <c r="H34" s="1"/>
      <c r="AE34" s="2"/>
      <c r="AF34" s="2"/>
    </row>
    <row r="35" spans="1:32" ht="15" customHeight="1" x14ac:dyDescent="0.3">
      <c r="A35" s="1">
        <v>24</v>
      </c>
      <c r="B35" s="26"/>
      <c r="H35" s="1"/>
      <c r="AE35" s="2"/>
      <c r="AF35" s="2"/>
    </row>
    <row r="36" spans="1:32" ht="15" customHeight="1" x14ac:dyDescent="0.3">
      <c r="A36" s="1">
        <v>29</v>
      </c>
      <c r="B36" s="26"/>
      <c r="H36" s="1"/>
      <c r="AE36" s="2"/>
      <c r="AF36" s="2"/>
    </row>
    <row r="37" spans="1:32" ht="15" customHeight="1" x14ac:dyDescent="0.3">
      <c r="A37" s="1">
        <v>30</v>
      </c>
      <c r="B37" s="26"/>
      <c r="H37" s="1"/>
      <c r="AE37" s="2"/>
      <c r="AF37" s="2"/>
    </row>
    <row r="38" spans="1:32" ht="40.799999999999997" customHeight="1" x14ac:dyDescent="0.3">
      <c r="B38" s="26"/>
      <c r="D38" s="192"/>
      <c r="H38" s="1"/>
      <c r="AE38" s="2"/>
      <c r="AF38" s="2"/>
    </row>
    <row r="39" spans="1:32" ht="29.4" customHeight="1" x14ac:dyDescent="0.3">
      <c r="A39" s="1">
        <v>32</v>
      </c>
      <c r="B39" s="26"/>
      <c r="D39" s="192"/>
      <c r="H39" s="1"/>
      <c r="AE39" s="2"/>
      <c r="AF39" s="2"/>
    </row>
    <row r="40" spans="1:32" ht="15" customHeight="1" x14ac:dyDescent="0.3">
      <c r="A40" s="1">
        <v>33</v>
      </c>
      <c r="B40" s="26"/>
      <c r="H40" s="1"/>
      <c r="AE40" s="2"/>
      <c r="AF40" s="2"/>
    </row>
    <row r="41" spans="1:32" ht="15" customHeight="1" x14ac:dyDescent="0.3">
      <c r="A41" s="1">
        <v>33</v>
      </c>
      <c r="B41" s="26"/>
      <c r="H41" s="1"/>
      <c r="AE41" s="2"/>
      <c r="AF41" s="2"/>
    </row>
    <row r="42" spans="1:32" ht="15" customHeight="1" x14ac:dyDescent="0.3">
      <c r="A42" s="1">
        <v>34</v>
      </c>
      <c r="B42" s="26"/>
      <c r="H42" s="1"/>
      <c r="AE42" s="2"/>
      <c r="AF42" s="2"/>
    </row>
    <row r="43" spans="1:32" ht="15" customHeight="1" x14ac:dyDescent="0.3">
      <c r="A43" s="1">
        <v>35</v>
      </c>
      <c r="B43" s="26"/>
      <c r="H43" s="1"/>
      <c r="AE43" s="2"/>
      <c r="AF43" s="2"/>
    </row>
    <row r="44" spans="1:32" ht="15" customHeight="1" x14ac:dyDescent="0.3">
      <c r="A44" s="1">
        <v>36</v>
      </c>
      <c r="B44" s="26"/>
      <c r="H44" s="1"/>
      <c r="AE44" s="2"/>
      <c r="AF44" s="2"/>
    </row>
    <row r="45" spans="1:32" ht="15" customHeight="1" x14ac:dyDescent="0.3">
      <c r="B45" s="26"/>
      <c r="H45" s="1"/>
      <c r="AE45" s="2"/>
      <c r="AF45" s="2"/>
    </row>
    <row r="46" spans="1:32" ht="15" customHeight="1" x14ac:dyDescent="0.3">
      <c r="B46" s="26"/>
      <c r="H46" s="1"/>
      <c r="AE46" s="2"/>
      <c r="AF46" s="2"/>
    </row>
    <row r="47" spans="1:32" ht="15" customHeight="1" x14ac:dyDescent="0.3">
      <c r="B47" s="26"/>
      <c r="AE47" s="2"/>
      <c r="AF47" s="2"/>
    </row>
    <row r="48" spans="1:32" ht="15" customHeight="1" x14ac:dyDescent="0.3">
      <c r="B48" s="26"/>
      <c r="AE48" s="2"/>
      <c r="AF48" s="2"/>
    </row>
    <row r="49" spans="2:32" ht="15" customHeight="1" x14ac:dyDescent="0.3">
      <c r="B49" s="26"/>
      <c r="AE49" s="2"/>
      <c r="AF49" s="2"/>
    </row>
    <row r="50" spans="2:32" ht="15" customHeight="1" x14ac:dyDescent="0.3">
      <c r="B50" s="26"/>
      <c r="AE50" s="2"/>
      <c r="AF50" s="2"/>
    </row>
    <row r="51" spans="2:32" ht="15" customHeight="1" x14ac:dyDescent="0.3">
      <c r="B51" s="26"/>
      <c r="AE51" s="2"/>
      <c r="AF51" s="2"/>
    </row>
    <row r="52" spans="2:32" ht="15" customHeight="1" x14ac:dyDescent="0.3">
      <c r="B52" s="26"/>
      <c r="H52" s="189"/>
      <c r="AE52" s="2"/>
      <c r="AF52" s="2"/>
    </row>
    <row r="53" spans="2:32" ht="15" customHeight="1" x14ac:dyDescent="0.3">
      <c r="B53" s="26"/>
      <c r="H53" s="189"/>
      <c r="AE53" s="2"/>
      <c r="AF53" s="2"/>
    </row>
    <row r="54" spans="2:32" ht="15" customHeight="1" x14ac:dyDescent="0.3">
      <c r="B54" s="26"/>
      <c r="H54" s="189"/>
      <c r="AE54" s="2"/>
      <c r="AF54" s="2"/>
    </row>
    <row r="55" spans="2:32" ht="15" customHeight="1" x14ac:dyDescent="0.3">
      <c r="B55" s="26"/>
      <c r="H55" s="1"/>
      <c r="AE55" s="2"/>
      <c r="AF55" s="2"/>
    </row>
    <row r="56" spans="2:32" ht="15" customHeight="1" x14ac:dyDescent="0.3">
      <c r="B56" s="26"/>
      <c r="H56" s="1"/>
      <c r="AE56" s="2"/>
      <c r="AF56" s="2"/>
    </row>
    <row r="57" spans="2:32" ht="15" customHeight="1" x14ac:dyDescent="0.3">
      <c r="B57" s="26"/>
      <c r="H57" s="189"/>
      <c r="AE57" s="2"/>
      <c r="AF57" s="2"/>
    </row>
    <row r="58" spans="2:32" ht="15" customHeight="1" x14ac:dyDescent="0.3">
      <c r="B58" s="26"/>
      <c r="H58" s="189"/>
      <c r="AE58" s="2"/>
      <c r="AF58" s="2"/>
    </row>
    <row r="59" spans="2:32" ht="15" customHeight="1" x14ac:dyDescent="0.3">
      <c r="B59" s="26"/>
      <c r="H59" s="189"/>
      <c r="AE59" s="2"/>
      <c r="AF59" s="2"/>
    </row>
    <row r="60" spans="2:32" ht="15" customHeight="1" x14ac:dyDescent="0.3">
      <c r="B60" s="26"/>
      <c r="H60" s="189"/>
      <c r="AE60" s="2"/>
      <c r="AF60" s="2"/>
    </row>
    <row r="61" spans="2:32" ht="15" customHeight="1" x14ac:dyDescent="0.3">
      <c r="B61" s="26"/>
      <c r="H61" s="189"/>
      <c r="AE61" s="2"/>
      <c r="AF61" s="2"/>
    </row>
    <row r="62" spans="2:32" ht="15" customHeight="1" x14ac:dyDescent="0.3">
      <c r="B62" s="26"/>
      <c r="H62" s="189"/>
      <c r="AE62" s="2"/>
      <c r="AF62" s="2"/>
    </row>
    <row r="63" spans="2:32" ht="15" customHeight="1" x14ac:dyDescent="0.3">
      <c r="B63" s="26"/>
      <c r="H63" s="189"/>
      <c r="AE63" s="2"/>
      <c r="AF63" s="2"/>
    </row>
    <row r="64" spans="2:32" ht="15" customHeight="1" x14ac:dyDescent="0.3">
      <c r="B64" s="26"/>
      <c r="H64" s="189"/>
      <c r="AE64" s="2"/>
      <c r="AF64" s="2"/>
    </row>
    <row r="65" spans="1:32" ht="15" customHeight="1" x14ac:dyDescent="0.3">
      <c r="B65" s="26"/>
      <c r="H65" s="189"/>
      <c r="AE65" s="2"/>
      <c r="AF65" s="2"/>
    </row>
    <row r="66" spans="1:32" ht="15" customHeight="1" x14ac:dyDescent="0.3">
      <c r="B66" s="26"/>
      <c r="H66" s="189"/>
      <c r="AE66" s="2"/>
      <c r="AF66" s="2"/>
    </row>
    <row r="67" spans="1:32" ht="15" customHeight="1" x14ac:dyDescent="0.3">
      <c r="B67" s="26"/>
      <c r="H67" s="189"/>
      <c r="AE67" s="2"/>
      <c r="AF67" s="2"/>
    </row>
    <row r="68" spans="1:32" ht="15" customHeight="1" x14ac:dyDescent="0.3">
      <c r="B68" s="26"/>
      <c r="H68" s="189"/>
      <c r="AE68" s="2"/>
      <c r="AF68" s="2"/>
    </row>
    <row r="69" spans="1:32" ht="15" customHeight="1" x14ac:dyDescent="0.3">
      <c r="B69" s="26"/>
      <c r="H69" s="189"/>
      <c r="AE69" s="2"/>
      <c r="AF69" s="2"/>
    </row>
    <row r="70" spans="1:32" ht="15" customHeight="1" x14ac:dyDescent="0.3">
      <c r="B70" s="26"/>
      <c r="H70" s="189"/>
      <c r="AE70" s="2"/>
      <c r="AF70" s="2"/>
    </row>
    <row r="71" spans="1:32" ht="15" customHeight="1" x14ac:dyDescent="0.3">
      <c r="B71" s="26"/>
      <c r="H71" s="189"/>
      <c r="AE71" s="2"/>
      <c r="AF71" s="2"/>
    </row>
    <row r="72" spans="1:32" ht="15" customHeight="1" x14ac:dyDescent="0.3">
      <c r="B72" s="26"/>
      <c r="H72" s="189"/>
      <c r="AE72" s="2"/>
      <c r="AF72" s="2"/>
    </row>
    <row r="73" spans="1:32" ht="15" customHeight="1" x14ac:dyDescent="0.3">
      <c r="B73" s="26"/>
      <c r="H73" s="189"/>
      <c r="AE73" s="2"/>
      <c r="AF73" s="2"/>
    </row>
    <row r="74" spans="1:32" ht="15" customHeight="1" x14ac:dyDescent="0.3">
      <c r="B74" s="26"/>
      <c r="AE74" s="2"/>
      <c r="AF74" s="2"/>
    </row>
    <row r="75" spans="1:32" ht="15" customHeight="1" x14ac:dyDescent="0.3">
      <c r="B75" s="26"/>
      <c r="AE75" s="2"/>
      <c r="AF75" s="2"/>
    </row>
    <row r="76" spans="1:32" ht="15" customHeight="1" x14ac:dyDescent="0.3">
      <c r="B76" s="26"/>
      <c r="AE76" s="2"/>
      <c r="AF76" s="2"/>
    </row>
    <row r="77" spans="1:32" ht="15" customHeight="1" x14ac:dyDescent="0.3">
      <c r="B77" s="26"/>
      <c r="AE77" s="2"/>
      <c r="AF77" s="2"/>
    </row>
    <row r="78" spans="1:32" ht="15" customHeight="1" x14ac:dyDescent="0.3">
      <c r="B78" s="26"/>
      <c r="AE78" s="2"/>
      <c r="AF78" s="2"/>
    </row>
    <row r="79" spans="1:32" ht="15" customHeight="1" x14ac:dyDescent="0.3">
      <c r="B79" s="26"/>
      <c r="AE79" s="2"/>
      <c r="AF79" s="2"/>
    </row>
    <row r="80" spans="1:32" ht="15" customHeight="1" thickBot="1" x14ac:dyDescent="0.35">
      <c r="A80" s="1">
        <f>A74+1</f>
        <v>1</v>
      </c>
      <c r="E80" s="6">
        <f>SUM(E6:E77)</f>
        <v>0</v>
      </c>
      <c r="F80" s="6">
        <f>SUM(F6:F74)</f>
        <v>0</v>
      </c>
      <c r="G80" s="6">
        <f>SUM(G6:G77)</f>
        <v>0</v>
      </c>
      <c r="H80" s="28"/>
      <c r="J80" s="7">
        <f t="shared" ref="J80:AD80" si="0">SUM(J6:J74)</f>
        <v>0</v>
      </c>
      <c r="K80" s="7">
        <f t="shared" si="0"/>
        <v>0</v>
      </c>
      <c r="L80" s="7">
        <f t="shared" si="0"/>
        <v>0</v>
      </c>
      <c r="M80" s="7">
        <f t="shared" si="0"/>
        <v>0</v>
      </c>
      <c r="N80" s="7">
        <f t="shared" si="0"/>
        <v>0</v>
      </c>
      <c r="O80" s="7">
        <f t="shared" si="0"/>
        <v>0</v>
      </c>
      <c r="P80" s="7">
        <f t="shared" si="0"/>
        <v>0</v>
      </c>
      <c r="Q80" s="7">
        <f t="shared" si="0"/>
        <v>0</v>
      </c>
      <c r="R80" s="7">
        <f t="shared" si="0"/>
        <v>0</v>
      </c>
      <c r="S80" s="7">
        <f t="shared" si="0"/>
        <v>0</v>
      </c>
      <c r="T80" s="7">
        <f t="shared" si="0"/>
        <v>0</v>
      </c>
      <c r="U80" s="7">
        <f t="shared" si="0"/>
        <v>0</v>
      </c>
      <c r="V80" s="7">
        <f t="shared" si="0"/>
        <v>0</v>
      </c>
      <c r="W80" s="7">
        <f t="shared" si="0"/>
        <v>0</v>
      </c>
      <c r="X80" s="7">
        <f t="shared" si="0"/>
        <v>0</v>
      </c>
      <c r="Y80" s="7">
        <f t="shared" si="0"/>
        <v>0</v>
      </c>
      <c r="Z80" s="7">
        <f t="shared" si="0"/>
        <v>0</v>
      </c>
      <c r="AA80" s="7">
        <f t="shared" si="0"/>
        <v>0</v>
      </c>
      <c r="AB80" s="7">
        <f t="shared" si="0"/>
        <v>0</v>
      </c>
      <c r="AC80" s="7">
        <f t="shared" si="0"/>
        <v>0</v>
      </c>
      <c r="AD80" s="7">
        <f t="shared" si="0"/>
        <v>0</v>
      </c>
      <c r="AE80" s="7">
        <f>SUM(J80:AD80)</f>
        <v>0</v>
      </c>
      <c r="AF80" s="2"/>
    </row>
    <row r="81" spans="1:31" ht="15" customHeight="1" thickTop="1" x14ac:dyDescent="0.3">
      <c r="A81" s="1">
        <f t="shared" ref="A81" si="1">A80+1</f>
        <v>2</v>
      </c>
      <c r="E81" s="28"/>
      <c r="F81" s="28"/>
      <c r="G81" s="28"/>
      <c r="H81" s="28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1" s="5" customFormat="1" ht="15" customHeight="1" x14ac:dyDescent="0.3">
      <c r="B82" s="5" t="s">
        <v>18</v>
      </c>
      <c r="E82" s="7">
        <f>E80</f>
        <v>0</v>
      </c>
      <c r="F82" s="7">
        <f>F80</f>
        <v>0</v>
      </c>
      <c r="G82" s="7">
        <f>G80</f>
        <v>0</v>
      </c>
      <c r="H82" s="7"/>
      <c r="I82" s="8"/>
      <c r="J82" s="7">
        <f>J80</f>
        <v>0</v>
      </c>
      <c r="K82" s="7">
        <f t="shared" ref="K82:AD82" si="2">K80</f>
        <v>0</v>
      </c>
      <c r="L82" s="7">
        <f t="shared" si="2"/>
        <v>0</v>
      </c>
      <c r="M82" s="7">
        <f t="shared" si="2"/>
        <v>0</v>
      </c>
      <c r="N82" s="7">
        <f t="shared" si="2"/>
        <v>0</v>
      </c>
      <c r="O82" s="7">
        <f t="shared" si="2"/>
        <v>0</v>
      </c>
      <c r="P82" s="7">
        <f t="shared" si="2"/>
        <v>0</v>
      </c>
      <c r="Q82" s="7">
        <f t="shared" si="2"/>
        <v>0</v>
      </c>
      <c r="R82" s="7">
        <f t="shared" si="2"/>
        <v>0</v>
      </c>
      <c r="S82" s="7">
        <f t="shared" si="2"/>
        <v>0</v>
      </c>
      <c r="T82" s="7">
        <f t="shared" si="2"/>
        <v>0</v>
      </c>
      <c r="U82" s="7">
        <f t="shared" si="2"/>
        <v>0</v>
      </c>
      <c r="V82" s="7">
        <f t="shared" si="2"/>
        <v>0</v>
      </c>
      <c r="W82" s="7">
        <f t="shared" si="2"/>
        <v>0</v>
      </c>
      <c r="X82" s="7">
        <f t="shared" si="2"/>
        <v>0</v>
      </c>
      <c r="Y82" s="7">
        <f t="shared" si="2"/>
        <v>0</v>
      </c>
      <c r="Z82" s="7">
        <f t="shared" si="2"/>
        <v>0</v>
      </c>
      <c r="AA82" s="7">
        <f t="shared" si="2"/>
        <v>0</v>
      </c>
      <c r="AB82" s="7">
        <f t="shared" si="2"/>
        <v>0</v>
      </c>
      <c r="AC82" s="7">
        <f t="shared" si="2"/>
        <v>0</v>
      </c>
      <c r="AD82" s="7">
        <f t="shared" si="2"/>
        <v>0</v>
      </c>
      <c r="AE82" s="7">
        <f>SUM(J82:AD82)</f>
        <v>0</v>
      </c>
    </row>
    <row r="84" spans="1:31" s="5" customFormat="1" ht="15" customHeight="1" x14ac:dyDescent="0.3">
      <c r="B84" s="5" t="s">
        <v>19</v>
      </c>
      <c r="E84" s="28"/>
      <c r="F84" s="28"/>
      <c r="G84" s="28"/>
      <c r="H84" s="28"/>
      <c r="I84" s="8"/>
      <c r="J84" s="7" t="s">
        <v>47</v>
      </c>
      <c r="K84" s="7">
        <f>SUM(J82:K82)</f>
        <v>0</v>
      </c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 t="s">
        <v>48</v>
      </c>
      <c r="AB84" s="7"/>
      <c r="AC84" s="7"/>
      <c r="AD84" s="7">
        <f>SUM(L82:AD82)+F82</f>
        <v>0</v>
      </c>
    </row>
  </sheetData>
  <mergeCells count="2">
    <mergeCell ref="M2:AD2"/>
    <mergeCell ref="J2:K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8"/>
  <sheetViews>
    <sheetView topLeftCell="A34" zoomScale="80" zoomScaleNormal="80" workbookViewId="0">
      <selection activeCell="C30" sqref="C30"/>
    </sheetView>
  </sheetViews>
  <sheetFormatPr defaultRowHeight="14.4" x14ac:dyDescent="0.3"/>
  <cols>
    <col min="1" max="1" width="52.21875" customWidth="1"/>
    <col min="2" max="2" width="13.44140625" customWidth="1"/>
    <col min="3" max="3" width="19.21875" style="21" bestFit="1" customWidth="1"/>
    <col min="4" max="4" width="13.44140625" style="22" customWidth="1"/>
    <col min="5" max="5" width="17.21875" customWidth="1"/>
    <col min="6" max="6" width="10.5546875" bestFit="1" customWidth="1"/>
  </cols>
  <sheetData>
    <row r="1" spans="1:4" ht="15.6" x14ac:dyDescent="0.3">
      <c r="A1" s="243" t="s">
        <v>49</v>
      </c>
      <c r="B1" s="243"/>
      <c r="C1" s="243"/>
      <c r="D1" s="243"/>
    </row>
    <row r="2" spans="1:4" ht="15.6" x14ac:dyDescent="0.3">
      <c r="A2" s="243" t="s">
        <v>50</v>
      </c>
      <c r="B2" s="243"/>
      <c r="C2" s="243"/>
      <c r="D2" s="243"/>
    </row>
    <row r="3" spans="1:4" ht="15.6" x14ac:dyDescent="0.3">
      <c r="A3" s="173"/>
      <c r="B3" s="173"/>
      <c r="C3" s="174"/>
      <c r="D3" s="175"/>
    </row>
    <row r="4" spans="1:4" ht="15.6" x14ac:dyDescent="0.3">
      <c r="A4" s="176" t="s">
        <v>120</v>
      </c>
      <c r="B4" s="176"/>
      <c r="C4" s="175"/>
      <c r="D4" s="175"/>
    </row>
    <row r="5" spans="1:4" ht="15.6" x14ac:dyDescent="0.3">
      <c r="A5" s="177"/>
      <c r="B5" s="177"/>
      <c r="C5" s="175"/>
      <c r="D5" s="175"/>
    </row>
    <row r="6" spans="1:4" ht="15.6" x14ac:dyDescent="0.3">
      <c r="A6" s="177" t="s">
        <v>145</v>
      </c>
      <c r="B6" s="177"/>
      <c r="C6" s="190"/>
      <c r="D6" s="175"/>
    </row>
    <row r="7" spans="1:4" ht="15.6" x14ac:dyDescent="0.3">
      <c r="A7" s="177"/>
      <c r="B7" s="177"/>
      <c r="C7" s="175"/>
      <c r="D7" s="175"/>
    </row>
    <row r="8" spans="1:4" ht="15.6" x14ac:dyDescent="0.3">
      <c r="A8" s="176" t="s">
        <v>121</v>
      </c>
      <c r="B8" s="176"/>
      <c r="C8" s="175"/>
      <c r="D8" s="175"/>
    </row>
    <row r="9" spans="1:4" ht="15.6" x14ac:dyDescent="0.3">
      <c r="A9" s="179"/>
      <c r="B9" s="179"/>
      <c r="C9" s="175"/>
      <c r="D9" s="175"/>
    </row>
    <row r="10" spans="1:4" ht="15.6" x14ac:dyDescent="0.3">
      <c r="A10" s="177" t="s">
        <v>122</v>
      </c>
      <c r="B10" s="177"/>
      <c r="C10" s="178"/>
      <c r="D10" s="175"/>
    </row>
    <row r="11" spans="1:4" ht="15.6" x14ac:dyDescent="0.3">
      <c r="A11" s="177" t="s">
        <v>123</v>
      </c>
      <c r="B11" s="177"/>
      <c r="C11" s="178"/>
      <c r="D11" s="175"/>
    </row>
    <row r="12" spans="1:4" ht="15.6" x14ac:dyDescent="0.3">
      <c r="A12" s="177"/>
      <c r="B12" s="177"/>
      <c r="C12" s="180"/>
      <c r="D12" s="175">
        <f>SUM(C10:C11)</f>
        <v>0</v>
      </c>
    </row>
    <row r="13" spans="1:4" ht="15.6" x14ac:dyDescent="0.3">
      <c r="A13" s="177"/>
      <c r="B13" s="177"/>
      <c r="C13" s="175"/>
      <c r="D13" s="175"/>
    </row>
    <row r="14" spans="1:4" ht="15.6" x14ac:dyDescent="0.3">
      <c r="A14" s="177" t="s">
        <v>124</v>
      </c>
      <c r="B14" s="181"/>
      <c r="C14" s="182"/>
      <c r="D14" s="175"/>
    </row>
    <row r="15" spans="1:4" ht="15.6" x14ac:dyDescent="0.3">
      <c r="A15" s="177"/>
      <c r="B15" s="177"/>
      <c r="C15" s="180"/>
      <c r="D15" s="175">
        <f>SUM(C14:C14)</f>
        <v>0</v>
      </c>
    </row>
    <row r="16" spans="1:4" ht="15.6" x14ac:dyDescent="0.3">
      <c r="A16" s="177"/>
      <c r="B16" s="177"/>
      <c r="C16" s="175"/>
      <c r="D16" s="175"/>
    </row>
    <row r="17" spans="1:5" ht="16.2" thickBot="1" x14ac:dyDescent="0.35">
      <c r="A17" s="177" t="s">
        <v>142</v>
      </c>
      <c r="B17" s="177"/>
      <c r="C17" s="175"/>
      <c r="D17" s="183">
        <f>+D12-D15</f>
        <v>0</v>
      </c>
    </row>
    <row r="18" spans="1:5" ht="16.2" thickTop="1" x14ac:dyDescent="0.3">
      <c r="A18" s="177"/>
      <c r="B18" s="177"/>
      <c r="C18" s="175"/>
      <c r="D18" s="175"/>
    </row>
    <row r="19" spans="1:5" ht="15.6" x14ac:dyDescent="0.3">
      <c r="A19" s="177"/>
      <c r="B19" s="177"/>
      <c r="C19" s="175"/>
      <c r="D19" s="184"/>
    </row>
    <row r="20" spans="1:5" ht="15.6" x14ac:dyDescent="0.3">
      <c r="A20" s="176" t="s">
        <v>51</v>
      </c>
      <c r="B20" s="177"/>
      <c r="C20" s="175"/>
      <c r="D20" s="184"/>
    </row>
    <row r="21" spans="1:5" ht="15.6" x14ac:dyDescent="0.3">
      <c r="A21" s="177"/>
      <c r="B21" s="177"/>
      <c r="C21" s="175"/>
      <c r="D21" s="184"/>
    </row>
    <row r="22" spans="1:5" ht="15.6" x14ac:dyDescent="0.3">
      <c r="A22" s="177" t="s">
        <v>125</v>
      </c>
      <c r="B22" s="177"/>
      <c r="C22" s="175"/>
      <c r="D22" s="178">
        <f>D17</f>
        <v>0</v>
      </c>
    </row>
    <row r="23" spans="1:5" ht="15.6" x14ac:dyDescent="0.3">
      <c r="A23" s="177" t="s">
        <v>52</v>
      </c>
      <c r="B23" s="177"/>
      <c r="C23" s="175"/>
      <c r="D23" s="185">
        <f>Receipts!F20</f>
        <v>0</v>
      </c>
    </row>
    <row r="24" spans="1:5" ht="15.6" x14ac:dyDescent="0.3">
      <c r="A24" s="177" t="s">
        <v>53</v>
      </c>
      <c r="B24" s="177"/>
      <c r="C24" s="175"/>
      <c r="D24" s="185">
        <f>Payments!G82</f>
        <v>0</v>
      </c>
    </row>
    <row r="25" spans="1:5" ht="15.6" x14ac:dyDescent="0.3">
      <c r="A25" s="177"/>
      <c r="B25" s="177"/>
      <c r="C25" s="175"/>
      <c r="D25" s="184"/>
    </row>
    <row r="26" spans="1:5" s="23" customFormat="1" ht="15.6" thickBot="1" x14ac:dyDescent="0.3">
      <c r="A26" s="177" t="s">
        <v>126</v>
      </c>
      <c r="B26" s="186"/>
      <c r="C26" s="175"/>
      <c r="D26" s="183">
        <f>+D22+D23-D24</f>
        <v>0</v>
      </c>
    </row>
    <row r="27" spans="1:5" ht="16.2" thickTop="1" x14ac:dyDescent="0.3">
      <c r="A27" s="173"/>
      <c r="B27" s="173"/>
      <c r="C27" s="174"/>
      <c r="D27" s="175"/>
    </row>
    <row r="28" spans="1:5" ht="15.6" x14ac:dyDescent="0.3">
      <c r="A28" s="177"/>
      <c r="B28" s="177"/>
      <c r="C28" s="174"/>
      <c r="D28" s="175"/>
    </row>
    <row r="29" spans="1:5" ht="15.6" x14ac:dyDescent="0.3">
      <c r="A29" s="177" t="s">
        <v>140</v>
      </c>
      <c r="B29" s="177"/>
      <c r="C29" s="191"/>
      <c r="D29" s="175"/>
    </row>
    <row r="30" spans="1:5" ht="18" x14ac:dyDescent="0.35">
      <c r="A30" s="177" t="s">
        <v>141</v>
      </c>
      <c r="B30" s="177"/>
      <c r="C30" s="178"/>
      <c r="D30" s="175"/>
      <c r="E30" s="24"/>
    </row>
    <row r="31" spans="1:5" ht="18" x14ac:dyDescent="0.35">
      <c r="A31" s="177" t="s">
        <v>127</v>
      </c>
      <c r="B31" s="177"/>
      <c r="C31" s="180"/>
      <c r="D31" s="175">
        <f>SUM(C29:C30)</f>
        <v>0</v>
      </c>
      <c r="E31" s="24"/>
    </row>
    <row r="32" spans="1:5" ht="18" x14ac:dyDescent="0.35">
      <c r="A32" s="177"/>
      <c r="B32" s="177"/>
      <c r="C32" s="175"/>
      <c r="D32" s="175"/>
      <c r="E32" s="25"/>
    </row>
    <row r="33" spans="1:6" ht="18" x14ac:dyDescent="0.35">
      <c r="A33" s="177" t="s">
        <v>124</v>
      </c>
      <c r="B33" s="176"/>
      <c r="C33" s="174"/>
      <c r="D33" s="175"/>
      <c r="E33" s="25"/>
    </row>
    <row r="34" spans="1:6" ht="18" x14ac:dyDescent="0.35">
      <c r="A34" s="173"/>
      <c r="B34" s="173"/>
      <c r="C34" s="174"/>
      <c r="D34" s="175"/>
      <c r="E34" s="25"/>
    </row>
    <row r="35" spans="1:6" ht="18" x14ac:dyDescent="0.35">
      <c r="A35" s="177" t="s">
        <v>128</v>
      </c>
      <c r="B35" s="173"/>
      <c r="C35" s="174"/>
      <c r="D35" s="175">
        <f>D31-D33</f>
        <v>0</v>
      </c>
      <c r="E35" s="24"/>
      <c r="F35" s="187">
        <f>D26-D35</f>
        <v>0</v>
      </c>
    </row>
    <row r="36" spans="1:6" ht="15.6" x14ac:dyDescent="0.3">
      <c r="A36" s="173"/>
      <c r="B36" s="173"/>
      <c r="C36" s="174"/>
      <c r="D36" s="175"/>
    </row>
    <row r="37" spans="1:6" ht="15.6" x14ac:dyDescent="0.3">
      <c r="A37" s="173"/>
      <c r="B37" s="173"/>
      <c r="C37" s="174"/>
      <c r="D37" s="175"/>
    </row>
    <row r="38" spans="1:6" ht="15.6" x14ac:dyDescent="0.3">
      <c r="A38" s="173"/>
      <c r="B38" s="173"/>
      <c r="C38" s="174"/>
      <c r="D38" s="175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63"/>
  <sheetViews>
    <sheetView topLeftCell="A19" zoomScale="90" zoomScaleNormal="90" workbookViewId="0">
      <selection activeCell="B39" sqref="B39"/>
    </sheetView>
  </sheetViews>
  <sheetFormatPr defaultColWidth="12.5546875" defaultRowHeight="18" x14ac:dyDescent="0.35"/>
  <cols>
    <col min="1" max="1" width="44.5546875" style="24" bestFit="1" customWidth="1"/>
    <col min="2" max="2" width="17.21875" style="13" customWidth="1"/>
    <col min="3" max="3" width="16.21875" style="159" bestFit="1" customWidth="1"/>
    <col min="4" max="4" width="18" style="69" bestFit="1" customWidth="1"/>
    <col min="5" max="6" width="12.5546875" style="41"/>
    <col min="7" max="7" width="14.21875" style="40" bestFit="1" customWidth="1"/>
    <col min="8" max="8" width="14.21875" style="40" hidden="1" customWidth="1"/>
    <col min="9" max="9" width="14.21875" style="40" customWidth="1"/>
    <col min="10" max="10" width="12.77734375" style="40" bestFit="1" customWidth="1"/>
    <col min="11" max="11" width="10.5546875" style="40" bestFit="1" customWidth="1"/>
    <col min="12" max="12" width="13.77734375" style="40" customWidth="1"/>
    <col min="13" max="13" width="10.5546875" style="40" bestFit="1" customWidth="1"/>
    <col min="14" max="14" width="13.44140625" style="40" customWidth="1"/>
    <col min="15" max="15" width="12.77734375" style="40" customWidth="1"/>
    <col min="16" max="16" width="10.5546875" style="40" bestFit="1" customWidth="1"/>
    <col min="17" max="17" width="12.77734375" style="40" bestFit="1" customWidth="1"/>
    <col min="18" max="18" width="11.77734375" style="40" bestFit="1" customWidth="1"/>
    <col min="19" max="19" width="11.5546875" style="40" customWidth="1"/>
    <col min="20" max="20" width="15.77734375" style="24" bestFit="1" customWidth="1"/>
    <col min="21" max="21" width="10.5546875" style="24" bestFit="1" customWidth="1"/>
    <col min="22" max="16384" width="12.5546875" style="24"/>
  </cols>
  <sheetData>
    <row r="1" spans="1:19" s="36" customFormat="1" x14ac:dyDescent="0.35">
      <c r="A1" s="244" t="s">
        <v>49</v>
      </c>
      <c r="B1" s="244"/>
      <c r="C1" s="244"/>
      <c r="D1" s="244"/>
      <c r="E1" s="35"/>
      <c r="F1" s="35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s="36" customFormat="1" x14ac:dyDescent="0.35">
      <c r="A2" s="244" t="s">
        <v>132</v>
      </c>
      <c r="B2" s="244"/>
      <c r="C2" s="244"/>
      <c r="D2" s="244"/>
      <c r="E2" s="35"/>
      <c r="F2" s="35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s="36" customFormat="1" x14ac:dyDescent="0.35">
      <c r="A3" s="245"/>
      <c r="B3" s="245"/>
      <c r="C3" s="245"/>
      <c r="D3" s="245"/>
      <c r="E3" s="35"/>
      <c r="F3" s="35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s="36" customFormat="1" x14ac:dyDescent="0.35">
      <c r="A4" s="37"/>
      <c r="B4" s="11" t="s">
        <v>114</v>
      </c>
      <c r="C4" s="159" t="s">
        <v>54</v>
      </c>
      <c r="D4" s="138" t="s">
        <v>82</v>
      </c>
      <c r="E4" s="35"/>
      <c r="F4" s="35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s="36" customFormat="1" x14ac:dyDescent="0.35">
      <c r="A5" s="38" t="s">
        <v>55</v>
      </c>
      <c r="B5" s="12"/>
      <c r="C5" s="131" t="s">
        <v>114</v>
      </c>
      <c r="D5" s="139"/>
      <c r="E5" s="35"/>
      <c r="F5" s="35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19" x14ac:dyDescent="0.35">
      <c r="A6" s="39" t="str">
        <f>Receipts!K3</f>
        <v>Precept</v>
      </c>
      <c r="B6" s="13">
        <f>Receipts!K20</f>
        <v>0</v>
      </c>
      <c r="C6" s="159">
        <v>10794.53</v>
      </c>
      <c r="D6" s="69">
        <v>6500</v>
      </c>
    </row>
    <row r="7" spans="1:19" x14ac:dyDescent="0.35">
      <c r="A7" s="39" t="str">
        <f>Receipts!L3</f>
        <v>Shortfall Grant</v>
      </c>
      <c r="B7" s="13">
        <f>Receipts!L20</f>
        <v>0</v>
      </c>
      <c r="C7" s="159">
        <v>0</v>
      </c>
      <c r="D7" s="69">
        <v>0</v>
      </c>
    </row>
    <row r="8" spans="1:19" x14ac:dyDescent="0.35">
      <c r="A8" s="39" t="str">
        <f>Receipts!M3</f>
        <v>Recycling Credits</v>
      </c>
      <c r="B8" s="13">
        <f>Receipts!M20</f>
        <v>0</v>
      </c>
      <c r="C8" s="159">
        <v>150</v>
      </c>
      <c r="D8" s="69">
        <v>308.29000000000002</v>
      </c>
    </row>
    <row r="9" spans="1:19" x14ac:dyDescent="0.35">
      <c r="A9" s="39" t="str">
        <f>Receipts!N3</f>
        <v>Other</v>
      </c>
      <c r="B9" s="13">
        <f>Receipts!N20</f>
        <v>0</v>
      </c>
      <c r="C9" s="159">
        <v>0</v>
      </c>
      <c r="D9" s="69">
        <v>49.7</v>
      </c>
    </row>
    <row r="10" spans="1:19" x14ac:dyDescent="0.35">
      <c r="A10" s="39" t="str">
        <f>Receipts!O3</f>
        <v>Interest</v>
      </c>
      <c r="B10" s="13">
        <f>Receipts!O20</f>
        <v>0</v>
      </c>
      <c r="C10" s="159">
        <v>50</v>
      </c>
      <c r="D10" s="69">
        <v>58.61</v>
      </c>
    </row>
    <row r="11" spans="1:19" x14ac:dyDescent="0.35">
      <c r="A11" s="39" t="s">
        <v>56</v>
      </c>
      <c r="B11" s="13">
        <f>Receipts!P20</f>
        <v>0</v>
      </c>
      <c r="C11" s="159">
        <v>250</v>
      </c>
      <c r="D11" s="69">
        <v>309.45999999999998</v>
      </c>
    </row>
    <row r="12" spans="1:19" x14ac:dyDescent="0.35">
      <c r="A12" s="42"/>
      <c r="C12" s="159">
        <v>0</v>
      </c>
      <c r="D12" s="158"/>
    </row>
    <row r="13" spans="1:19" s="36" customFormat="1" ht="18.600000000000001" thickBot="1" x14ac:dyDescent="0.4">
      <c r="A13" s="38" t="s">
        <v>57</v>
      </c>
      <c r="B13" s="14">
        <f>SUM(B6:B12)</f>
        <v>0</v>
      </c>
      <c r="C13" s="132">
        <f>SUM(C6:C12)</f>
        <v>11244.53</v>
      </c>
      <c r="D13" s="140">
        <f>SUM(D6:D12)</f>
        <v>7226.0599999999995</v>
      </c>
      <c r="E13" s="35"/>
      <c r="F13" s="35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1:19" ht="18.600000000000001" thickTop="1" x14ac:dyDescent="0.35"/>
    <row r="15" spans="1:19" s="36" customFormat="1" x14ac:dyDescent="0.35">
      <c r="A15" s="43" t="s">
        <v>58</v>
      </c>
      <c r="B15" s="12"/>
      <c r="C15" s="160"/>
      <c r="D15" s="139"/>
      <c r="E15" s="35"/>
      <c r="F15" s="35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1:19" x14ac:dyDescent="0.35">
      <c r="A16" s="65" t="str">
        <f>Payments!J3</f>
        <v>Clerk Salary</v>
      </c>
      <c r="B16" s="66">
        <f>Payments!J82</f>
        <v>0</v>
      </c>
      <c r="C16" s="159">
        <v>4500</v>
      </c>
      <c r="D16" s="69">
        <v>3953.96</v>
      </c>
    </row>
    <row r="17" spans="1:4" x14ac:dyDescent="0.35">
      <c r="A17" s="65" t="str">
        <f>Payments!K3</f>
        <v>HMRC</v>
      </c>
      <c r="B17" s="66">
        <f>Payments!K82</f>
        <v>0</v>
      </c>
      <c r="C17" s="159">
        <v>500</v>
      </c>
      <c r="D17" s="69">
        <v>225.6</v>
      </c>
    </row>
    <row r="18" spans="1:4" x14ac:dyDescent="0.35">
      <c r="A18" s="39" t="str">
        <f>Payments!L3</f>
        <v>Mileage</v>
      </c>
      <c r="B18" s="66">
        <f>Payments!L82</f>
        <v>0</v>
      </c>
      <c r="C18" s="159">
        <v>0</v>
      </c>
      <c r="D18" s="69">
        <v>0</v>
      </c>
    </row>
    <row r="19" spans="1:4" x14ac:dyDescent="0.35">
      <c r="A19" s="39" t="str">
        <f>Payments!M3</f>
        <v>Administration</v>
      </c>
      <c r="B19" s="66">
        <f>Payments!M82</f>
        <v>0</v>
      </c>
      <c r="C19" s="159">
        <v>950</v>
      </c>
      <c r="D19" s="69">
        <v>1139.48</v>
      </c>
    </row>
    <row r="20" spans="1:4" x14ac:dyDescent="0.35">
      <c r="A20" s="39" t="str">
        <f>Payments!N3</f>
        <v>Training</v>
      </c>
      <c r="B20" s="66">
        <f>Payments!N82</f>
        <v>0</v>
      </c>
      <c r="C20" s="159">
        <v>100</v>
      </c>
      <c r="D20" s="69">
        <v>0</v>
      </c>
    </row>
    <row r="21" spans="1:4" x14ac:dyDescent="0.35">
      <c r="A21" s="39" t="str">
        <f>Payments!O3</f>
        <v>Subscriptions</v>
      </c>
      <c r="B21" s="66">
        <f>Payments!O82</f>
        <v>0</v>
      </c>
      <c r="C21" s="159">
        <v>100</v>
      </c>
      <c r="D21" s="69">
        <v>95.23</v>
      </c>
    </row>
    <row r="22" spans="1:4" x14ac:dyDescent="0.35">
      <c r="A22" s="39" t="str">
        <f>Payments!P3</f>
        <v>Audit</v>
      </c>
      <c r="B22" s="66">
        <f>Payments!P82</f>
        <v>0</v>
      </c>
      <c r="C22" s="159">
        <v>120</v>
      </c>
      <c r="D22" s="69">
        <v>55</v>
      </c>
    </row>
    <row r="23" spans="1:4" x14ac:dyDescent="0.35">
      <c r="A23" s="39" t="str">
        <f>Payments!Q3</f>
        <v>Newsletter</v>
      </c>
      <c r="B23" s="66">
        <f>Payments!Q82</f>
        <v>0</v>
      </c>
      <c r="C23" s="159">
        <v>100</v>
      </c>
      <c r="D23" s="69">
        <v>100</v>
      </c>
    </row>
    <row r="24" spans="1:4" x14ac:dyDescent="0.35">
      <c r="A24" s="39" t="str">
        <f>Payments!R3</f>
        <v>Hall Hire</v>
      </c>
      <c r="B24" s="66">
        <f>Payments!R82</f>
        <v>0</v>
      </c>
      <c r="C24" s="159">
        <v>0</v>
      </c>
      <c r="D24" s="69">
        <v>0</v>
      </c>
    </row>
    <row r="25" spans="1:4" x14ac:dyDescent="0.35">
      <c r="A25" s="39" t="str">
        <f>Payments!S3</f>
        <v>Insurance</v>
      </c>
      <c r="B25" s="66">
        <f>Payments!S82</f>
        <v>0</v>
      </c>
      <c r="C25" s="159">
        <v>400</v>
      </c>
      <c r="D25" s="69">
        <v>356.4</v>
      </c>
    </row>
    <row r="26" spans="1:4" x14ac:dyDescent="0.35">
      <c r="A26" s="39" t="str">
        <f>Payments!T3</f>
        <v>Play area</v>
      </c>
      <c r="B26" s="66">
        <f>Payments!T82</f>
        <v>0</v>
      </c>
      <c r="C26" s="159">
        <v>150</v>
      </c>
      <c r="D26" s="69">
        <v>105</v>
      </c>
    </row>
    <row r="27" spans="1:4" x14ac:dyDescent="0.35">
      <c r="A27" s="39" t="str">
        <f>Payments!U3</f>
        <v>Play Area Inspection</v>
      </c>
      <c r="B27" s="66">
        <f>Payments!U82</f>
        <v>0</v>
      </c>
      <c r="C27" s="159">
        <v>370</v>
      </c>
      <c r="D27" s="69">
        <v>365</v>
      </c>
    </row>
    <row r="28" spans="1:4" x14ac:dyDescent="0.35">
      <c r="A28" s="39" t="str">
        <f>Payments!V3</f>
        <v>Grass Cutting</v>
      </c>
      <c r="B28" s="66">
        <f>Payments!V82</f>
        <v>0</v>
      </c>
      <c r="C28" s="159">
        <v>550</v>
      </c>
      <c r="D28" s="69">
        <v>920</v>
      </c>
    </row>
    <row r="29" spans="1:4" x14ac:dyDescent="0.35">
      <c r="A29" s="39" t="str">
        <f>Payments!W3</f>
        <v>Pond Maintenance</v>
      </c>
      <c r="B29" s="66">
        <f>Payments!W82</f>
        <v>0</v>
      </c>
      <c r="C29" s="159">
        <v>330</v>
      </c>
      <c r="D29" s="69">
        <v>250</v>
      </c>
    </row>
    <row r="30" spans="1:4" x14ac:dyDescent="0.35">
      <c r="A30" s="39" t="str">
        <f>Payments!X3</f>
        <v>Recycling</v>
      </c>
      <c r="B30" s="66">
        <f>Payments!X82</f>
        <v>0</v>
      </c>
      <c r="C30" s="159">
        <v>80</v>
      </c>
      <c r="D30" s="69">
        <v>60</v>
      </c>
    </row>
    <row r="31" spans="1:4" x14ac:dyDescent="0.35">
      <c r="A31" s="39" t="str">
        <f>Payments!Y3</f>
        <v>Grants / Donations</v>
      </c>
      <c r="B31" s="66">
        <f>Payments!Y82</f>
        <v>0</v>
      </c>
      <c r="C31" s="159">
        <v>50</v>
      </c>
      <c r="D31" s="69">
        <v>450</v>
      </c>
    </row>
    <row r="32" spans="1:4" x14ac:dyDescent="0.35">
      <c r="A32" s="39" t="str">
        <f>Payments!Z3</f>
        <v>Defibrilator</v>
      </c>
      <c r="B32" s="66">
        <f>Payments!Z82</f>
        <v>0</v>
      </c>
      <c r="C32" s="159">
        <v>300</v>
      </c>
      <c r="D32" s="69">
        <v>59.95</v>
      </c>
    </row>
    <row r="33" spans="1:19" x14ac:dyDescent="0.35">
      <c r="A33" s="39" t="str">
        <f>Payments!AA3</f>
        <v>S137</v>
      </c>
      <c r="B33" s="66">
        <f>Payments!AA82</f>
        <v>0</v>
      </c>
      <c r="C33" s="159">
        <v>420</v>
      </c>
      <c r="D33" s="69">
        <v>0</v>
      </c>
    </row>
    <row r="34" spans="1:19" x14ac:dyDescent="0.35">
      <c r="A34" s="39" t="str">
        <f>Payments!AB3</f>
        <v>Dog Bin</v>
      </c>
      <c r="B34" s="66">
        <f>Payments!AB82</f>
        <v>0</v>
      </c>
      <c r="C34" s="159">
        <v>250</v>
      </c>
      <c r="D34" s="69">
        <v>215.8</v>
      </c>
    </row>
    <row r="35" spans="1:19" x14ac:dyDescent="0.35">
      <c r="A35" s="39" t="str">
        <f>Payments!AC3</f>
        <v>P Field Rent</v>
      </c>
      <c r="B35" s="66">
        <f>Payments!AC82</f>
        <v>0</v>
      </c>
      <c r="C35" s="159">
        <v>10</v>
      </c>
      <c r="D35" s="69">
        <v>10</v>
      </c>
    </row>
    <row r="36" spans="1:19" x14ac:dyDescent="0.35">
      <c r="A36" s="39" t="str">
        <f>Payments!AD3</f>
        <v>Miscelleneous</v>
      </c>
      <c r="B36" s="66">
        <f>Payments!AD82</f>
        <v>0</v>
      </c>
      <c r="C36" s="159">
        <v>150</v>
      </c>
      <c r="D36" s="69">
        <v>37.68</v>
      </c>
    </row>
    <row r="37" spans="1:19" x14ac:dyDescent="0.35">
      <c r="A37" s="39" t="s">
        <v>59</v>
      </c>
      <c r="B37" s="66"/>
      <c r="C37" s="159">
        <v>30</v>
      </c>
      <c r="D37" s="69">
        <v>0</v>
      </c>
    </row>
    <row r="38" spans="1:19" x14ac:dyDescent="0.35">
      <c r="A38" s="39" t="s">
        <v>6</v>
      </c>
      <c r="B38" s="66">
        <f>Payments!F82</f>
        <v>0</v>
      </c>
      <c r="C38" s="159">
        <v>230</v>
      </c>
      <c r="D38" s="69">
        <v>200.52</v>
      </c>
    </row>
    <row r="39" spans="1:19" s="36" customFormat="1" ht="18.600000000000001" thickBot="1" x14ac:dyDescent="0.4">
      <c r="A39" s="38" t="s">
        <v>57</v>
      </c>
      <c r="B39" s="14">
        <f>SUM(B16:B38)</f>
        <v>0</v>
      </c>
      <c r="C39" s="132">
        <f>SUM(C16:C38)</f>
        <v>9690</v>
      </c>
      <c r="D39" s="133">
        <f>SUM(D16:D38)</f>
        <v>8599.6200000000008</v>
      </c>
      <c r="E39" s="35"/>
      <c r="F39" s="35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</row>
    <row r="40" spans="1:19" ht="18.600000000000001" thickTop="1" x14ac:dyDescent="0.35">
      <c r="A40" s="42"/>
    </row>
    <row r="41" spans="1:19" x14ac:dyDescent="0.35">
      <c r="A41" s="42" t="s">
        <v>60</v>
      </c>
      <c r="B41" s="69">
        <f>D52</f>
        <v>4245.92</v>
      </c>
      <c r="D41" s="69">
        <v>5619</v>
      </c>
    </row>
    <row r="42" spans="1:19" x14ac:dyDescent="0.35">
      <c r="A42" s="42"/>
    </row>
    <row r="43" spans="1:19" x14ac:dyDescent="0.35">
      <c r="A43" s="42"/>
    </row>
    <row r="44" spans="1:19" x14ac:dyDescent="0.35">
      <c r="A44" s="42" t="s">
        <v>55</v>
      </c>
      <c r="B44" s="13">
        <f>+B13</f>
        <v>0</v>
      </c>
      <c r="D44" s="69">
        <f>+D13</f>
        <v>7226.0599999999995</v>
      </c>
    </row>
    <row r="45" spans="1:19" x14ac:dyDescent="0.35">
      <c r="A45" s="42" t="s">
        <v>61</v>
      </c>
      <c r="B45" s="13">
        <f>+B39</f>
        <v>0</v>
      </c>
      <c r="D45" s="69">
        <f>+D39</f>
        <v>8599.6200000000008</v>
      </c>
    </row>
    <row r="46" spans="1:19" ht="18.600000000000001" thickBot="1" x14ac:dyDescent="0.4">
      <c r="A46" s="42" t="s">
        <v>62</v>
      </c>
      <c r="B46" s="14">
        <f>SUM(B41:B44)-B45</f>
        <v>4245.92</v>
      </c>
      <c r="D46" s="133">
        <f>SUM(D41:D44)-D45</f>
        <v>4245.4399999999987</v>
      </c>
    </row>
    <row r="47" spans="1:19" ht="18.600000000000001" thickTop="1" x14ac:dyDescent="0.35"/>
    <row r="48" spans="1:19" x14ac:dyDescent="0.35">
      <c r="A48" s="42" t="s">
        <v>63</v>
      </c>
    </row>
    <row r="49" spans="1:22" x14ac:dyDescent="0.35">
      <c r="A49" s="42" t="str">
        <f>'Bank Recc'!A10</f>
        <v>Unity Trust Current 20443647</v>
      </c>
      <c r="B49" s="66">
        <f>'Bank Recc'!C29</f>
        <v>0</v>
      </c>
      <c r="D49" s="69">
        <v>1973.08</v>
      </c>
    </row>
    <row r="50" spans="1:22" x14ac:dyDescent="0.35">
      <c r="A50" s="42" t="str">
        <f>'Bank Recc'!A11</f>
        <v>Unity Trust Deposit 20443663</v>
      </c>
      <c r="B50" s="66">
        <f>'Bank Recc'!C30</f>
        <v>0</v>
      </c>
      <c r="D50" s="69">
        <v>2272.84</v>
      </c>
    </row>
    <row r="51" spans="1:22" x14ac:dyDescent="0.35">
      <c r="A51" s="42" t="s">
        <v>64</v>
      </c>
      <c r="B51" s="66">
        <f>'Bank Recc'!D15</f>
        <v>0</v>
      </c>
      <c r="D51" s="69">
        <v>0</v>
      </c>
    </row>
    <row r="52" spans="1:22" ht="18.600000000000001" thickBot="1" x14ac:dyDescent="0.4">
      <c r="A52" s="42"/>
      <c r="B52" s="14">
        <f>SUM(B49:B50)-B51</f>
        <v>0</v>
      </c>
      <c r="D52" s="133">
        <f>D50+D49</f>
        <v>4245.92</v>
      </c>
    </row>
    <row r="53" spans="1:22" ht="18.600000000000001" thickTop="1" x14ac:dyDescent="0.35">
      <c r="A53" s="42"/>
    </row>
    <row r="54" spans="1:22" x14ac:dyDescent="0.35">
      <c r="A54" s="42" t="s">
        <v>65</v>
      </c>
      <c r="B54" s="13">
        <f>B46-B52</f>
        <v>4245.92</v>
      </c>
    </row>
    <row r="55" spans="1:22" x14ac:dyDescent="0.35">
      <c r="A55" s="42"/>
      <c r="E55" s="40"/>
      <c r="G55" s="41"/>
      <c r="H55" s="41"/>
      <c r="I55" s="41"/>
      <c r="T55" s="40"/>
      <c r="U55" s="40"/>
      <c r="V55" s="40"/>
    </row>
    <row r="56" spans="1:22" x14ac:dyDescent="0.35">
      <c r="A56" s="38" t="s">
        <v>66</v>
      </c>
      <c r="E56" s="40"/>
      <c r="G56" s="41"/>
      <c r="H56" s="41"/>
      <c r="I56" s="41"/>
      <c r="T56" s="40"/>
      <c r="U56" s="40"/>
      <c r="V56" s="40"/>
    </row>
    <row r="57" spans="1:22" s="137" customFormat="1" x14ac:dyDescent="0.35">
      <c r="A57" s="134" t="s">
        <v>67</v>
      </c>
      <c r="B57" s="66">
        <v>3000</v>
      </c>
      <c r="C57" s="159"/>
      <c r="D57" s="69"/>
      <c r="E57" s="135"/>
      <c r="F57" s="136"/>
      <c r="G57" s="136"/>
      <c r="H57" s="136"/>
      <c r="I57" s="136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</row>
    <row r="58" spans="1:22" ht="18.600000000000001" thickBot="1" x14ac:dyDescent="0.4">
      <c r="A58" s="42"/>
      <c r="B58" s="14">
        <f>SUM(B57:B57)</f>
        <v>3000</v>
      </c>
      <c r="C58" s="132">
        <f>SUM(C57:C57)</f>
        <v>0</v>
      </c>
      <c r="D58" s="133">
        <f>SUM(D57:D57)</f>
        <v>0</v>
      </c>
      <c r="E58" s="40"/>
      <c r="G58" s="41"/>
      <c r="H58" s="41"/>
      <c r="I58" s="41"/>
      <c r="T58" s="40"/>
      <c r="U58" s="40"/>
      <c r="V58" s="40"/>
    </row>
    <row r="59" spans="1:22" ht="18.600000000000001" thickTop="1" x14ac:dyDescent="0.35">
      <c r="A59" s="42"/>
      <c r="E59" s="40"/>
      <c r="G59" s="41"/>
      <c r="H59" s="41"/>
      <c r="I59" s="41"/>
      <c r="T59" s="40"/>
      <c r="U59" s="40"/>
      <c r="V59" s="40"/>
    </row>
    <row r="60" spans="1:22" ht="18.600000000000001" thickBot="1" x14ac:dyDescent="0.4">
      <c r="A60" s="42" t="s">
        <v>68</v>
      </c>
      <c r="B60" s="14">
        <f>B52-(C39-B39)+(C13-B13)-B58</f>
        <v>-1445.4699999999993</v>
      </c>
      <c r="E60" s="40"/>
      <c r="G60" s="41"/>
      <c r="H60" s="41"/>
      <c r="I60" s="41"/>
      <c r="T60" s="40"/>
      <c r="U60" s="40"/>
      <c r="V60" s="40"/>
    </row>
    <row r="61" spans="1:22" ht="18.600000000000001" thickTop="1" x14ac:dyDescent="0.35">
      <c r="A61" s="42"/>
    </row>
    <row r="62" spans="1:22" x14ac:dyDescent="0.35">
      <c r="A62" s="42"/>
    </row>
    <row r="63" spans="1:22" x14ac:dyDescent="0.35">
      <c r="A63" s="42"/>
    </row>
    <row r="64" spans="1:22" x14ac:dyDescent="0.35">
      <c r="A64" s="42"/>
    </row>
    <row r="65" spans="1:1" x14ac:dyDescent="0.35">
      <c r="A65" s="42"/>
    </row>
    <row r="66" spans="1:1" x14ac:dyDescent="0.35">
      <c r="A66" s="42"/>
    </row>
    <row r="67" spans="1:1" x14ac:dyDescent="0.35">
      <c r="A67" s="42"/>
    </row>
    <row r="68" spans="1:1" x14ac:dyDescent="0.35">
      <c r="A68" s="42"/>
    </row>
    <row r="69" spans="1:1" x14ac:dyDescent="0.35">
      <c r="A69" s="42"/>
    </row>
    <row r="70" spans="1:1" x14ac:dyDescent="0.35">
      <c r="A70" s="42"/>
    </row>
    <row r="71" spans="1:1" x14ac:dyDescent="0.35">
      <c r="A71" s="42"/>
    </row>
    <row r="72" spans="1:1" x14ac:dyDescent="0.35">
      <c r="A72" s="42"/>
    </row>
    <row r="73" spans="1:1" x14ac:dyDescent="0.35">
      <c r="A73" s="42"/>
    </row>
    <row r="74" spans="1:1" x14ac:dyDescent="0.35">
      <c r="A74" s="42"/>
    </row>
    <row r="75" spans="1:1" x14ac:dyDescent="0.35">
      <c r="A75" s="42"/>
    </row>
    <row r="76" spans="1:1" x14ac:dyDescent="0.35">
      <c r="A76" s="42"/>
    </row>
    <row r="77" spans="1:1" x14ac:dyDescent="0.35">
      <c r="A77" s="42"/>
    </row>
    <row r="78" spans="1:1" x14ac:dyDescent="0.35">
      <c r="A78" s="42"/>
    </row>
    <row r="79" spans="1:1" x14ac:dyDescent="0.35">
      <c r="A79" s="42"/>
    </row>
    <row r="80" spans="1:1" x14ac:dyDescent="0.35">
      <c r="A80" s="42"/>
    </row>
    <row r="81" spans="1:1" x14ac:dyDescent="0.35">
      <c r="A81" s="42"/>
    </row>
    <row r="82" spans="1:1" x14ac:dyDescent="0.35">
      <c r="A82" s="42"/>
    </row>
    <row r="83" spans="1:1" x14ac:dyDescent="0.35">
      <c r="A83" s="42"/>
    </row>
    <row r="84" spans="1:1" x14ac:dyDescent="0.35">
      <c r="A84" s="42"/>
    </row>
    <row r="85" spans="1:1" x14ac:dyDescent="0.35">
      <c r="A85" s="42"/>
    </row>
    <row r="86" spans="1:1" x14ac:dyDescent="0.35">
      <c r="A86" s="42"/>
    </row>
    <row r="87" spans="1:1" x14ac:dyDescent="0.35">
      <c r="A87" s="42"/>
    </row>
    <row r="88" spans="1:1" x14ac:dyDescent="0.35">
      <c r="A88" s="42"/>
    </row>
    <row r="89" spans="1:1" x14ac:dyDescent="0.35">
      <c r="A89" s="42"/>
    </row>
    <row r="90" spans="1:1" x14ac:dyDescent="0.35">
      <c r="A90" s="42"/>
    </row>
    <row r="91" spans="1:1" x14ac:dyDescent="0.35">
      <c r="A91" s="42"/>
    </row>
    <row r="92" spans="1:1" x14ac:dyDescent="0.35">
      <c r="A92" s="42"/>
    </row>
    <row r="93" spans="1:1" x14ac:dyDescent="0.35">
      <c r="A93" s="42"/>
    </row>
    <row r="94" spans="1:1" x14ac:dyDescent="0.35">
      <c r="A94" s="42"/>
    </row>
    <row r="95" spans="1:1" x14ac:dyDescent="0.35">
      <c r="A95" s="42"/>
    </row>
    <row r="96" spans="1:1" x14ac:dyDescent="0.35">
      <c r="A96" s="42"/>
    </row>
    <row r="97" spans="1:1" x14ac:dyDescent="0.35">
      <c r="A97" s="42"/>
    </row>
    <row r="98" spans="1:1" x14ac:dyDescent="0.35">
      <c r="A98" s="42"/>
    </row>
    <row r="99" spans="1:1" x14ac:dyDescent="0.35">
      <c r="A99" s="42"/>
    </row>
    <row r="100" spans="1:1" x14ac:dyDescent="0.35">
      <c r="A100" s="42"/>
    </row>
    <row r="101" spans="1:1" x14ac:dyDescent="0.35">
      <c r="A101" s="42"/>
    </row>
    <row r="102" spans="1:1" x14ac:dyDescent="0.35">
      <c r="A102" s="42"/>
    </row>
    <row r="103" spans="1:1" x14ac:dyDescent="0.35">
      <c r="A103" s="42"/>
    </row>
    <row r="104" spans="1:1" x14ac:dyDescent="0.35">
      <c r="A104" s="42"/>
    </row>
    <row r="105" spans="1:1" x14ac:dyDescent="0.35">
      <c r="A105" s="42"/>
    </row>
    <row r="106" spans="1:1" x14ac:dyDescent="0.35">
      <c r="A106" s="42"/>
    </row>
    <row r="107" spans="1:1" x14ac:dyDescent="0.35">
      <c r="A107" s="42"/>
    </row>
    <row r="108" spans="1:1" x14ac:dyDescent="0.35">
      <c r="A108" s="42"/>
    </row>
    <row r="109" spans="1:1" x14ac:dyDescent="0.35">
      <c r="A109" s="42"/>
    </row>
    <row r="110" spans="1:1" x14ac:dyDescent="0.35">
      <c r="A110" s="42"/>
    </row>
    <row r="111" spans="1:1" x14ac:dyDescent="0.35">
      <c r="A111" s="42"/>
    </row>
    <row r="112" spans="1:1" x14ac:dyDescent="0.35">
      <c r="A112" s="42"/>
    </row>
    <row r="113" spans="1:1" x14ac:dyDescent="0.35">
      <c r="A113" s="42"/>
    </row>
    <row r="114" spans="1:1" x14ac:dyDescent="0.35">
      <c r="A114" s="42"/>
    </row>
    <row r="115" spans="1:1" x14ac:dyDescent="0.35">
      <c r="A115" s="42"/>
    </row>
    <row r="116" spans="1:1" x14ac:dyDescent="0.35">
      <c r="A116" s="42"/>
    </row>
    <row r="117" spans="1:1" x14ac:dyDescent="0.35">
      <c r="A117" s="42"/>
    </row>
    <row r="118" spans="1:1" x14ac:dyDescent="0.35">
      <c r="A118" s="42"/>
    </row>
    <row r="119" spans="1:1" x14ac:dyDescent="0.35">
      <c r="A119" s="42"/>
    </row>
    <row r="120" spans="1:1" x14ac:dyDescent="0.35">
      <c r="A120" s="42"/>
    </row>
    <row r="121" spans="1:1" x14ac:dyDescent="0.35">
      <c r="A121" s="42"/>
    </row>
    <row r="122" spans="1:1" x14ac:dyDescent="0.35">
      <c r="A122" s="42"/>
    </row>
    <row r="123" spans="1:1" x14ac:dyDescent="0.35">
      <c r="A123" s="42"/>
    </row>
    <row r="124" spans="1:1" x14ac:dyDescent="0.35">
      <c r="A124" s="42"/>
    </row>
    <row r="125" spans="1:1" x14ac:dyDescent="0.35">
      <c r="A125" s="42"/>
    </row>
    <row r="126" spans="1:1" x14ac:dyDescent="0.35">
      <c r="A126" s="42"/>
    </row>
    <row r="127" spans="1:1" x14ac:dyDescent="0.35">
      <c r="A127" s="42"/>
    </row>
    <row r="128" spans="1:1" x14ac:dyDescent="0.35">
      <c r="A128" s="42"/>
    </row>
    <row r="129" spans="1:1" x14ac:dyDescent="0.35">
      <c r="A129" s="42"/>
    </row>
    <row r="130" spans="1:1" x14ac:dyDescent="0.35">
      <c r="A130" s="42"/>
    </row>
    <row r="131" spans="1:1" x14ac:dyDescent="0.35">
      <c r="A131" s="42"/>
    </row>
    <row r="132" spans="1:1" x14ac:dyDescent="0.35">
      <c r="A132" s="42"/>
    </row>
    <row r="133" spans="1:1" x14ac:dyDescent="0.35">
      <c r="A133" s="42"/>
    </row>
    <row r="134" spans="1:1" x14ac:dyDescent="0.35">
      <c r="A134" s="42"/>
    </row>
    <row r="135" spans="1:1" x14ac:dyDescent="0.35">
      <c r="A135" s="42"/>
    </row>
    <row r="136" spans="1:1" x14ac:dyDescent="0.35">
      <c r="A136" s="42"/>
    </row>
    <row r="137" spans="1:1" x14ac:dyDescent="0.35">
      <c r="A137" s="42"/>
    </row>
    <row r="138" spans="1:1" x14ac:dyDescent="0.35">
      <c r="A138" s="42"/>
    </row>
    <row r="139" spans="1:1" x14ac:dyDescent="0.35">
      <c r="A139" s="42"/>
    </row>
    <row r="140" spans="1:1" x14ac:dyDescent="0.35">
      <c r="A140" s="42"/>
    </row>
    <row r="141" spans="1:1" x14ac:dyDescent="0.35">
      <c r="A141" s="42"/>
    </row>
    <row r="142" spans="1:1" x14ac:dyDescent="0.35">
      <c r="A142" s="42"/>
    </row>
    <row r="143" spans="1:1" x14ac:dyDescent="0.35">
      <c r="A143" s="42"/>
    </row>
    <row r="144" spans="1:1" x14ac:dyDescent="0.35">
      <c r="A144" s="42"/>
    </row>
    <row r="145" spans="1:1" x14ac:dyDescent="0.35">
      <c r="A145" s="42"/>
    </row>
    <row r="146" spans="1:1" x14ac:dyDescent="0.35">
      <c r="A146" s="42"/>
    </row>
    <row r="147" spans="1:1" x14ac:dyDescent="0.35">
      <c r="A147" s="42"/>
    </row>
    <row r="148" spans="1:1" x14ac:dyDescent="0.35">
      <c r="A148" s="42"/>
    </row>
    <row r="149" spans="1:1" x14ac:dyDescent="0.35">
      <c r="A149" s="42"/>
    </row>
    <row r="150" spans="1:1" x14ac:dyDescent="0.35">
      <c r="A150" s="42"/>
    </row>
    <row r="151" spans="1:1" x14ac:dyDescent="0.35">
      <c r="A151" s="42"/>
    </row>
    <row r="152" spans="1:1" x14ac:dyDescent="0.35">
      <c r="A152" s="42"/>
    </row>
    <row r="153" spans="1:1" x14ac:dyDescent="0.35">
      <c r="A153" s="42"/>
    </row>
    <row r="154" spans="1:1" x14ac:dyDescent="0.35">
      <c r="A154" s="42"/>
    </row>
    <row r="155" spans="1:1" x14ac:dyDescent="0.35">
      <c r="A155" s="42"/>
    </row>
    <row r="156" spans="1:1" x14ac:dyDescent="0.35">
      <c r="A156" s="42"/>
    </row>
    <row r="157" spans="1:1" x14ac:dyDescent="0.35">
      <c r="A157" s="42"/>
    </row>
    <row r="158" spans="1:1" x14ac:dyDescent="0.35">
      <c r="A158" s="42"/>
    </row>
    <row r="159" spans="1:1" x14ac:dyDescent="0.35">
      <c r="A159" s="42"/>
    </row>
    <row r="160" spans="1:1" x14ac:dyDescent="0.35">
      <c r="A160" s="42"/>
    </row>
    <row r="161" spans="1:1" x14ac:dyDescent="0.35">
      <c r="A161" s="42"/>
    </row>
    <row r="162" spans="1:1" x14ac:dyDescent="0.35">
      <c r="A162" s="42"/>
    </row>
    <row r="163" spans="1:1" x14ac:dyDescent="0.35">
      <c r="A163" s="42"/>
    </row>
    <row r="164" spans="1:1" x14ac:dyDescent="0.35">
      <c r="A164" s="42"/>
    </row>
    <row r="165" spans="1:1" x14ac:dyDescent="0.35">
      <c r="A165" s="42"/>
    </row>
    <row r="166" spans="1:1" x14ac:dyDescent="0.35">
      <c r="A166" s="42"/>
    </row>
    <row r="167" spans="1:1" x14ac:dyDescent="0.35">
      <c r="A167" s="42"/>
    </row>
    <row r="168" spans="1:1" x14ac:dyDescent="0.35">
      <c r="A168" s="42"/>
    </row>
    <row r="169" spans="1:1" x14ac:dyDescent="0.35">
      <c r="A169" s="42"/>
    </row>
    <row r="170" spans="1:1" x14ac:dyDescent="0.35">
      <c r="A170" s="42"/>
    </row>
    <row r="171" spans="1:1" x14ac:dyDescent="0.35">
      <c r="A171" s="42"/>
    </row>
    <row r="172" spans="1:1" x14ac:dyDescent="0.35">
      <c r="A172" s="42"/>
    </row>
    <row r="173" spans="1:1" x14ac:dyDescent="0.35">
      <c r="A173" s="42"/>
    </row>
    <row r="174" spans="1:1" x14ac:dyDescent="0.35">
      <c r="A174" s="42"/>
    </row>
    <row r="175" spans="1:1" x14ac:dyDescent="0.35">
      <c r="A175" s="42"/>
    </row>
    <row r="176" spans="1:1" x14ac:dyDescent="0.35">
      <c r="A176" s="42"/>
    </row>
    <row r="177" spans="1:1" x14ac:dyDescent="0.35">
      <c r="A177" s="42"/>
    </row>
    <row r="178" spans="1:1" x14ac:dyDescent="0.35">
      <c r="A178" s="42"/>
    </row>
    <row r="179" spans="1:1" x14ac:dyDescent="0.35">
      <c r="A179" s="42"/>
    </row>
    <row r="180" spans="1:1" x14ac:dyDescent="0.35">
      <c r="A180" s="42"/>
    </row>
    <row r="181" spans="1:1" x14ac:dyDescent="0.35">
      <c r="A181" s="42"/>
    </row>
    <row r="182" spans="1:1" x14ac:dyDescent="0.35">
      <c r="A182" s="42"/>
    </row>
    <row r="183" spans="1:1" x14ac:dyDescent="0.35">
      <c r="A183" s="42"/>
    </row>
    <row r="184" spans="1:1" x14ac:dyDescent="0.35">
      <c r="A184" s="42"/>
    </row>
    <row r="185" spans="1:1" x14ac:dyDescent="0.35">
      <c r="A185" s="42"/>
    </row>
    <row r="186" spans="1:1" x14ac:dyDescent="0.35">
      <c r="A186" s="42"/>
    </row>
    <row r="187" spans="1:1" x14ac:dyDescent="0.35">
      <c r="A187" s="42"/>
    </row>
    <row r="188" spans="1:1" x14ac:dyDescent="0.35">
      <c r="A188" s="42"/>
    </row>
    <row r="189" spans="1:1" x14ac:dyDescent="0.35">
      <c r="A189" s="42"/>
    </row>
    <row r="190" spans="1:1" x14ac:dyDescent="0.35">
      <c r="A190" s="42"/>
    </row>
    <row r="191" spans="1:1" x14ac:dyDescent="0.35">
      <c r="A191" s="42"/>
    </row>
    <row r="192" spans="1:1" x14ac:dyDescent="0.35">
      <c r="A192" s="42"/>
    </row>
    <row r="193" spans="1:1" x14ac:dyDescent="0.35">
      <c r="A193" s="42"/>
    </row>
    <row r="194" spans="1:1" x14ac:dyDescent="0.35">
      <c r="A194" s="42"/>
    </row>
    <row r="195" spans="1:1" x14ac:dyDescent="0.35">
      <c r="A195" s="42"/>
    </row>
    <row r="196" spans="1:1" x14ac:dyDescent="0.35">
      <c r="A196" s="42"/>
    </row>
    <row r="197" spans="1:1" x14ac:dyDescent="0.35">
      <c r="A197" s="42"/>
    </row>
    <row r="198" spans="1:1" x14ac:dyDescent="0.35">
      <c r="A198" s="42"/>
    </row>
    <row r="199" spans="1:1" x14ac:dyDescent="0.35">
      <c r="A199" s="42"/>
    </row>
    <row r="200" spans="1:1" x14ac:dyDescent="0.35">
      <c r="A200" s="42"/>
    </row>
    <row r="201" spans="1:1" x14ac:dyDescent="0.35">
      <c r="A201" s="42"/>
    </row>
    <row r="202" spans="1:1" x14ac:dyDescent="0.35">
      <c r="A202" s="42"/>
    </row>
    <row r="203" spans="1:1" x14ac:dyDescent="0.35">
      <c r="A203" s="42"/>
    </row>
    <row r="204" spans="1:1" x14ac:dyDescent="0.35">
      <c r="A204" s="42"/>
    </row>
    <row r="205" spans="1:1" x14ac:dyDescent="0.35">
      <c r="A205" s="42"/>
    </row>
    <row r="206" spans="1:1" x14ac:dyDescent="0.35">
      <c r="A206" s="42"/>
    </row>
    <row r="207" spans="1:1" x14ac:dyDescent="0.35">
      <c r="A207" s="42"/>
    </row>
    <row r="208" spans="1:1" x14ac:dyDescent="0.35">
      <c r="A208" s="42"/>
    </row>
    <row r="209" spans="1:1" x14ac:dyDescent="0.35">
      <c r="A209" s="42"/>
    </row>
    <row r="210" spans="1:1" x14ac:dyDescent="0.35">
      <c r="A210" s="42"/>
    </row>
    <row r="211" spans="1:1" x14ac:dyDescent="0.35">
      <c r="A211" s="42"/>
    </row>
    <row r="212" spans="1:1" x14ac:dyDescent="0.35">
      <c r="A212" s="42"/>
    </row>
    <row r="213" spans="1:1" x14ac:dyDescent="0.35">
      <c r="A213" s="42"/>
    </row>
    <row r="214" spans="1:1" x14ac:dyDescent="0.35">
      <c r="A214" s="42"/>
    </row>
    <row r="215" spans="1:1" x14ac:dyDescent="0.35">
      <c r="A215" s="42"/>
    </row>
    <row r="216" spans="1:1" x14ac:dyDescent="0.35">
      <c r="A216" s="42"/>
    </row>
    <row r="217" spans="1:1" x14ac:dyDescent="0.35">
      <c r="A217" s="42"/>
    </row>
    <row r="218" spans="1:1" x14ac:dyDescent="0.35">
      <c r="A218" s="42"/>
    </row>
    <row r="219" spans="1:1" x14ac:dyDescent="0.35">
      <c r="A219" s="42"/>
    </row>
    <row r="220" spans="1:1" x14ac:dyDescent="0.35">
      <c r="A220" s="42"/>
    </row>
    <row r="221" spans="1:1" x14ac:dyDescent="0.35">
      <c r="A221" s="42"/>
    </row>
    <row r="222" spans="1:1" x14ac:dyDescent="0.35">
      <c r="A222" s="42"/>
    </row>
    <row r="223" spans="1:1" x14ac:dyDescent="0.35">
      <c r="A223" s="42"/>
    </row>
    <row r="224" spans="1:1" x14ac:dyDescent="0.35">
      <c r="A224" s="42"/>
    </row>
    <row r="225" spans="1:1" x14ac:dyDescent="0.35">
      <c r="A225" s="42"/>
    </row>
    <row r="226" spans="1:1" x14ac:dyDescent="0.35">
      <c r="A226" s="42"/>
    </row>
    <row r="227" spans="1:1" x14ac:dyDescent="0.35">
      <c r="A227" s="42"/>
    </row>
    <row r="228" spans="1:1" x14ac:dyDescent="0.35">
      <c r="A228" s="42"/>
    </row>
    <row r="229" spans="1:1" x14ac:dyDescent="0.35">
      <c r="A229" s="42"/>
    </row>
    <row r="230" spans="1:1" x14ac:dyDescent="0.35">
      <c r="A230" s="42"/>
    </row>
    <row r="231" spans="1:1" x14ac:dyDescent="0.35">
      <c r="A231" s="42"/>
    </row>
    <row r="232" spans="1:1" x14ac:dyDescent="0.35">
      <c r="A232" s="42"/>
    </row>
    <row r="233" spans="1:1" x14ac:dyDescent="0.35">
      <c r="A233" s="42"/>
    </row>
    <row r="234" spans="1:1" x14ac:dyDescent="0.35">
      <c r="A234" s="42"/>
    </row>
    <row r="235" spans="1:1" x14ac:dyDescent="0.35">
      <c r="A235" s="42"/>
    </row>
    <row r="236" spans="1:1" x14ac:dyDescent="0.35">
      <c r="A236" s="42"/>
    </row>
    <row r="237" spans="1:1" x14ac:dyDescent="0.35">
      <c r="A237" s="42"/>
    </row>
    <row r="238" spans="1:1" x14ac:dyDescent="0.35">
      <c r="A238" s="42"/>
    </row>
    <row r="239" spans="1:1" x14ac:dyDescent="0.35">
      <c r="A239" s="42"/>
    </row>
    <row r="240" spans="1:1" x14ac:dyDescent="0.35">
      <c r="A240" s="42"/>
    </row>
    <row r="241" spans="1:1" x14ac:dyDescent="0.35">
      <c r="A241" s="42"/>
    </row>
    <row r="242" spans="1:1" x14ac:dyDescent="0.35">
      <c r="A242" s="42"/>
    </row>
    <row r="243" spans="1:1" x14ac:dyDescent="0.35">
      <c r="A243" s="42"/>
    </row>
    <row r="244" spans="1:1" x14ac:dyDescent="0.35">
      <c r="A244" s="42"/>
    </row>
    <row r="245" spans="1:1" x14ac:dyDescent="0.35">
      <c r="A245" s="42"/>
    </row>
    <row r="246" spans="1:1" x14ac:dyDescent="0.35">
      <c r="A246" s="42"/>
    </row>
    <row r="247" spans="1:1" x14ac:dyDescent="0.35">
      <c r="A247" s="42"/>
    </row>
    <row r="248" spans="1:1" x14ac:dyDescent="0.35">
      <c r="A248" s="42"/>
    </row>
    <row r="249" spans="1:1" x14ac:dyDescent="0.35">
      <c r="A249" s="42"/>
    </row>
    <row r="250" spans="1:1" x14ac:dyDescent="0.35">
      <c r="A250" s="42"/>
    </row>
    <row r="251" spans="1:1" x14ac:dyDescent="0.35">
      <c r="A251" s="42"/>
    </row>
    <row r="252" spans="1:1" x14ac:dyDescent="0.35">
      <c r="A252" s="42"/>
    </row>
    <row r="253" spans="1:1" x14ac:dyDescent="0.35">
      <c r="A253" s="42"/>
    </row>
    <row r="254" spans="1:1" x14ac:dyDescent="0.35">
      <c r="A254" s="42"/>
    </row>
    <row r="255" spans="1:1" x14ac:dyDescent="0.35">
      <c r="A255" s="42"/>
    </row>
    <row r="256" spans="1:1" x14ac:dyDescent="0.35">
      <c r="A256" s="42"/>
    </row>
    <row r="257" spans="1:1" x14ac:dyDescent="0.35">
      <c r="A257" s="42"/>
    </row>
    <row r="258" spans="1:1" x14ac:dyDescent="0.35">
      <c r="A258" s="42"/>
    </row>
    <row r="259" spans="1:1" x14ac:dyDescent="0.35">
      <c r="A259" s="42"/>
    </row>
    <row r="260" spans="1:1" x14ac:dyDescent="0.35">
      <c r="A260" s="42"/>
    </row>
    <row r="261" spans="1:1" x14ac:dyDescent="0.35">
      <c r="A261" s="42"/>
    </row>
    <row r="262" spans="1:1" x14ac:dyDescent="0.35">
      <c r="A262" s="42"/>
    </row>
    <row r="263" spans="1:1" x14ac:dyDescent="0.35">
      <c r="A263" s="42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8EA9-0AB8-4590-9ED7-A6B640FC61DD}">
  <sheetPr>
    <pageSetUpPr fitToPage="1"/>
  </sheetPr>
  <dimension ref="A1:G15"/>
  <sheetViews>
    <sheetView workbookViewId="0">
      <selection activeCell="A20" sqref="A20"/>
    </sheetView>
  </sheetViews>
  <sheetFormatPr defaultRowHeight="14.4" x14ac:dyDescent="0.3"/>
  <cols>
    <col min="1" max="1" width="35.33203125" customWidth="1"/>
    <col min="2" max="2" width="8.6640625" customWidth="1"/>
    <col min="3" max="3" width="14.33203125" customWidth="1"/>
    <col min="4" max="4" width="8.88671875" customWidth="1"/>
    <col min="5" max="5" width="13.21875" customWidth="1"/>
    <col min="6" max="6" width="10.33203125" customWidth="1"/>
  </cols>
  <sheetData>
    <row r="1" spans="1:7" ht="15.6" x14ac:dyDescent="0.3">
      <c r="A1" s="239" t="s">
        <v>49</v>
      </c>
      <c r="B1" s="239"/>
      <c r="C1" s="239"/>
    </row>
    <row r="3" spans="1:7" x14ac:dyDescent="0.3">
      <c r="A3" s="59" t="s">
        <v>135</v>
      </c>
    </row>
    <row r="4" spans="1:7" ht="15.6" x14ac:dyDescent="0.3">
      <c r="A4" s="223"/>
      <c r="B4" s="223"/>
      <c r="C4" s="225" t="s">
        <v>160</v>
      </c>
      <c r="D4" s="3"/>
      <c r="E4" s="225" t="s">
        <v>159</v>
      </c>
      <c r="F4" s="3"/>
      <c r="G4" s="215" t="s">
        <v>146</v>
      </c>
    </row>
    <row r="5" spans="1:7" ht="15.6" x14ac:dyDescent="0.3">
      <c r="A5" s="224"/>
      <c r="B5" s="226" t="s">
        <v>169</v>
      </c>
      <c r="C5" s="227">
        <v>4245.92</v>
      </c>
      <c r="D5" s="226" t="s">
        <v>170</v>
      </c>
      <c r="E5" s="228">
        <v>7603.63</v>
      </c>
      <c r="F5" s="226" t="s">
        <v>168</v>
      </c>
      <c r="G5" s="229">
        <v>9625.82</v>
      </c>
    </row>
    <row r="6" spans="1:7" ht="15.6" x14ac:dyDescent="0.3">
      <c r="A6" s="224"/>
      <c r="B6" s="226"/>
      <c r="C6" s="227"/>
      <c r="D6" s="226"/>
      <c r="E6" s="228"/>
      <c r="F6" s="226"/>
      <c r="G6" s="229"/>
    </row>
    <row r="7" spans="1:7" ht="15.6" x14ac:dyDescent="0.3">
      <c r="A7" s="222" t="s">
        <v>133</v>
      </c>
      <c r="B7" s="230"/>
      <c r="C7" s="231"/>
      <c r="D7" s="3"/>
      <c r="E7" s="232">
        <v>3000</v>
      </c>
      <c r="F7" s="3"/>
      <c r="G7" s="233">
        <v>3250</v>
      </c>
    </row>
    <row r="8" spans="1:7" ht="15.6" x14ac:dyDescent="0.3">
      <c r="A8" s="222" t="s">
        <v>134</v>
      </c>
      <c r="B8" s="230"/>
      <c r="C8" s="231"/>
      <c r="D8" s="3"/>
      <c r="E8" s="234">
        <v>1250</v>
      </c>
      <c r="F8" s="3"/>
      <c r="G8" s="233">
        <v>1000</v>
      </c>
    </row>
    <row r="9" spans="1:7" ht="15.6" x14ac:dyDescent="0.3">
      <c r="A9" s="222" t="s">
        <v>162</v>
      </c>
      <c r="B9" s="230"/>
      <c r="C9" s="231"/>
      <c r="D9" s="3"/>
      <c r="E9" s="234"/>
      <c r="F9" s="3"/>
      <c r="G9" s="233"/>
    </row>
    <row r="10" spans="1:7" ht="15.6" x14ac:dyDescent="0.3">
      <c r="A10" s="222" t="s">
        <v>115</v>
      </c>
      <c r="B10" s="230"/>
      <c r="C10" s="231"/>
      <c r="D10" s="3"/>
      <c r="E10" s="234"/>
      <c r="F10" s="3"/>
      <c r="G10" s="233">
        <v>100</v>
      </c>
    </row>
    <row r="11" spans="1:7" ht="15.6" x14ac:dyDescent="0.3">
      <c r="A11" s="223" t="s">
        <v>171</v>
      </c>
      <c r="B11" s="223"/>
      <c r="C11" s="235"/>
      <c r="D11" s="3"/>
      <c r="E11" s="234">
        <v>4250</v>
      </c>
      <c r="F11" s="3"/>
      <c r="G11" s="233">
        <f>SUM(G7:G10)</f>
        <v>4350</v>
      </c>
    </row>
    <row r="12" spans="1:7" ht="15.6" x14ac:dyDescent="0.3">
      <c r="A12" s="223"/>
      <c r="B12" s="223"/>
      <c r="C12" s="235"/>
      <c r="D12" s="3"/>
      <c r="E12" s="234"/>
      <c r="F12" s="3"/>
      <c r="G12" s="233"/>
    </row>
    <row r="13" spans="1:7" ht="15.6" x14ac:dyDescent="0.3">
      <c r="A13" s="236" t="s">
        <v>161</v>
      </c>
      <c r="B13" s="236"/>
      <c r="C13" s="237"/>
      <c r="D13" s="3"/>
      <c r="E13" s="238">
        <f>SUM(E5-E11)</f>
        <v>3353.63</v>
      </c>
      <c r="F13" s="3"/>
      <c r="G13" s="229">
        <f>SUM(G5-G11)</f>
        <v>5275.82</v>
      </c>
    </row>
    <row r="14" spans="1:7" ht="15.6" x14ac:dyDescent="0.3">
      <c r="A14" s="218"/>
      <c r="B14" s="218"/>
      <c r="C14" s="218"/>
      <c r="D14" s="219"/>
    </row>
    <row r="15" spans="1:7" ht="15.6" x14ac:dyDescent="0.3">
      <c r="A15" s="218"/>
      <c r="B15" s="218"/>
      <c r="C15" s="218"/>
      <c r="D15" s="218"/>
    </row>
  </sheetData>
  <mergeCells count="1">
    <mergeCell ref="A1:C1"/>
  </mergeCells>
  <pageMargins left="0.7" right="0.7" top="0.75" bottom="0.75" header="0.3" footer="0.3"/>
  <pageSetup paperSize="9" scale="8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7"/>
  <sheetViews>
    <sheetView workbookViewId="0">
      <selection activeCell="C5" sqref="C5:C13"/>
    </sheetView>
  </sheetViews>
  <sheetFormatPr defaultRowHeight="14.4" x14ac:dyDescent="0.3"/>
  <cols>
    <col min="1" max="1" width="3" bestFit="1" customWidth="1"/>
    <col min="2" max="2" width="22.5546875" customWidth="1"/>
    <col min="3" max="3" width="12.5546875" customWidth="1"/>
    <col min="4" max="4" width="13.44140625" customWidth="1"/>
  </cols>
  <sheetData>
    <row r="1" spans="1:4" ht="26.55" customHeight="1" x14ac:dyDescent="0.3">
      <c r="A1" s="246" t="s">
        <v>69</v>
      </c>
      <c r="B1" s="246"/>
      <c r="C1" s="246"/>
      <c r="D1" s="246"/>
    </row>
    <row r="2" spans="1:4" x14ac:dyDescent="0.3">
      <c r="A2" s="44"/>
      <c r="B2" s="45"/>
      <c r="C2" s="247" t="s">
        <v>70</v>
      </c>
      <c r="D2" s="247"/>
    </row>
    <row r="3" spans="1:4" x14ac:dyDescent="0.3">
      <c r="A3" s="44"/>
      <c r="B3" s="45"/>
      <c r="C3" s="46">
        <v>44651</v>
      </c>
      <c r="D3" s="46">
        <v>45016</v>
      </c>
    </row>
    <row r="4" spans="1:4" x14ac:dyDescent="0.3">
      <c r="A4" s="47"/>
      <c r="B4" s="48"/>
      <c r="C4" s="49" t="s">
        <v>71</v>
      </c>
      <c r="D4" s="50" t="s">
        <v>71</v>
      </c>
    </row>
    <row r="5" spans="1:4" x14ac:dyDescent="0.3">
      <c r="A5" s="44">
        <v>1</v>
      </c>
      <c r="B5" s="45" t="s">
        <v>72</v>
      </c>
      <c r="C5" s="92"/>
      <c r="D5" s="68">
        <f>C11</f>
        <v>0</v>
      </c>
    </row>
    <row r="6" spans="1:4" x14ac:dyDescent="0.3">
      <c r="A6" s="44">
        <v>2</v>
      </c>
      <c r="B6" s="45" t="s">
        <v>73</v>
      </c>
      <c r="C6" s="93"/>
      <c r="D6" s="67">
        <f>Receipts!K22</f>
        <v>0</v>
      </c>
    </row>
    <row r="7" spans="1:4" x14ac:dyDescent="0.3">
      <c r="A7" s="44">
        <v>3</v>
      </c>
      <c r="B7" s="45" t="s">
        <v>74</v>
      </c>
      <c r="C7" s="93"/>
      <c r="D7" s="67">
        <f>Receipts!P22</f>
        <v>0</v>
      </c>
    </row>
    <row r="8" spans="1:4" x14ac:dyDescent="0.3">
      <c r="A8" s="44">
        <v>4</v>
      </c>
      <c r="B8" s="45" t="s">
        <v>75</v>
      </c>
      <c r="C8" s="93"/>
      <c r="D8" s="67">
        <f>Payments!K84</f>
        <v>0</v>
      </c>
    </row>
    <row r="9" spans="1:4" ht="27" x14ac:dyDescent="0.3">
      <c r="A9" s="44">
        <v>5</v>
      </c>
      <c r="B9" s="45" t="s">
        <v>76</v>
      </c>
      <c r="C9" s="93"/>
      <c r="D9" s="67">
        <v>0</v>
      </c>
    </row>
    <row r="10" spans="1:4" x14ac:dyDescent="0.3">
      <c r="A10" s="44">
        <v>6</v>
      </c>
      <c r="B10" s="45" t="s">
        <v>77</v>
      </c>
      <c r="C10" s="93"/>
      <c r="D10" s="67">
        <f>Payments!AD84</f>
        <v>0</v>
      </c>
    </row>
    <row r="11" spans="1:4" ht="27" x14ac:dyDescent="0.3">
      <c r="A11" s="44">
        <v>7</v>
      </c>
      <c r="B11" s="45" t="s">
        <v>78</v>
      </c>
      <c r="C11" s="68"/>
      <c r="D11" s="68">
        <f>D5+D6+D7-D8-D9-D10</f>
        <v>0</v>
      </c>
    </row>
    <row r="12" spans="1:4" ht="27" x14ac:dyDescent="0.3">
      <c r="A12" s="44">
        <v>8</v>
      </c>
      <c r="B12" s="45" t="s">
        <v>79</v>
      </c>
      <c r="C12" s="92"/>
      <c r="D12" s="68">
        <f>'Bank Recc'!D17</f>
        <v>0</v>
      </c>
    </row>
    <row r="13" spans="1:4" ht="40.200000000000003" x14ac:dyDescent="0.3">
      <c r="A13" s="44">
        <v>9</v>
      </c>
      <c r="B13" s="45" t="s">
        <v>80</v>
      </c>
      <c r="C13" s="93"/>
      <c r="D13" s="67">
        <v>0</v>
      </c>
    </row>
    <row r="14" spans="1:4" x14ac:dyDescent="0.3">
      <c r="A14" s="44">
        <v>10</v>
      </c>
      <c r="B14" s="45" t="s">
        <v>81</v>
      </c>
      <c r="C14" s="70">
        <v>0</v>
      </c>
      <c r="D14" s="70">
        <v>0</v>
      </c>
    </row>
    <row r="15" spans="1:4" ht="15" thickBot="1" x14ac:dyDescent="0.35">
      <c r="A15" s="51"/>
      <c r="B15" s="52"/>
      <c r="C15" s="53"/>
      <c r="D15" s="54"/>
    </row>
    <row r="16" spans="1:4" x14ac:dyDescent="0.3">
      <c r="A16" s="55"/>
      <c r="B16" s="55"/>
      <c r="C16" s="56"/>
      <c r="D16" s="57"/>
    </row>
    <row r="17" spans="1:4" x14ac:dyDescent="0.3">
      <c r="A17" s="55"/>
      <c r="B17" s="55"/>
      <c r="C17" s="58"/>
      <c r="D17" s="55"/>
    </row>
  </sheetData>
  <mergeCells count="2">
    <mergeCell ref="A1:D1"/>
    <mergeCell ref="C2:D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103"/>
  <sheetViews>
    <sheetView tabSelected="1" workbookViewId="0">
      <pane ySplit="4" topLeftCell="A5" activePane="bottomLeft" state="frozen"/>
      <selection pane="bottomLeft" activeCell="A3" sqref="A3"/>
    </sheetView>
  </sheetViews>
  <sheetFormatPr defaultColWidth="0" defaultRowHeight="14.4" x14ac:dyDescent="0.3"/>
  <cols>
    <col min="1" max="1" width="28.88671875" customWidth="1"/>
    <col min="2" max="2" width="0.77734375" style="94" customWidth="1"/>
    <col min="3" max="3" width="11.5546875" style="128" customWidth="1"/>
    <col min="4" max="4" width="12" style="129" customWidth="1"/>
    <col min="5" max="5" width="12.21875" style="157" customWidth="1"/>
    <col min="6" max="6" width="0.77734375" style="94" customWidth="1"/>
    <col min="7" max="7" width="11.5546875" style="128" customWidth="1"/>
    <col min="8" max="8" width="11.21875" style="130" customWidth="1"/>
    <col min="9" max="9" width="13.77734375" style="130" customWidth="1"/>
    <col min="10" max="10" width="0.77734375" style="94" customWidth="1"/>
    <col min="11" max="11" width="11.5546875" style="128" hidden="1"/>
    <col min="12" max="12" width="12" style="130" hidden="1"/>
    <col min="13" max="13" width="9.5546875" style="130" hidden="1"/>
    <col min="14" max="14" width="11.5546875" style="172" customWidth="1"/>
    <col min="15" max="15" width="13.77734375" style="129" bestFit="1" customWidth="1"/>
    <col min="16" max="16" width="9.5546875" style="129" customWidth="1"/>
    <col min="17" max="233" width="9.21875" customWidth="1"/>
    <col min="234" max="234" width="35.44140625" bestFit="1" customWidth="1"/>
  </cols>
  <sheetData>
    <row r="1" spans="1:40" ht="15.6" x14ac:dyDescent="0.3">
      <c r="A1" s="257" t="s">
        <v>49</v>
      </c>
      <c r="B1" s="257"/>
      <c r="C1" s="257"/>
      <c r="D1" s="257"/>
      <c r="E1" s="258"/>
    </row>
    <row r="2" spans="1:40" ht="15.6" x14ac:dyDescent="0.3">
      <c r="A2" s="259" t="s">
        <v>176</v>
      </c>
      <c r="B2" s="259"/>
      <c r="C2" s="259"/>
      <c r="D2" s="259"/>
      <c r="E2" s="259"/>
    </row>
    <row r="3" spans="1:40" x14ac:dyDescent="0.3">
      <c r="A3" s="3"/>
      <c r="C3" s="251" t="s">
        <v>114</v>
      </c>
      <c r="D3" s="251"/>
      <c r="E3" s="251"/>
      <c r="G3" s="252" t="s">
        <v>137</v>
      </c>
      <c r="H3" s="251"/>
      <c r="I3" s="253"/>
      <c r="K3" s="254" t="s">
        <v>83</v>
      </c>
      <c r="L3" s="255"/>
      <c r="M3" s="256"/>
      <c r="N3" s="248" t="s">
        <v>146</v>
      </c>
      <c r="O3" s="249"/>
      <c r="P3" s="250"/>
    </row>
    <row r="4" spans="1:40" ht="58.5" customHeight="1" x14ac:dyDescent="0.3">
      <c r="A4" s="95" t="s">
        <v>4</v>
      </c>
      <c r="C4" s="96" t="s">
        <v>54</v>
      </c>
      <c r="D4" s="97" t="s">
        <v>147</v>
      </c>
      <c r="E4" s="145" t="s">
        <v>84</v>
      </c>
      <c r="G4" s="96" t="s">
        <v>54</v>
      </c>
      <c r="H4" s="98" t="s">
        <v>167</v>
      </c>
      <c r="I4" s="98"/>
      <c r="K4" s="96" t="s">
        <v>85</v>
      </c>
      <c r="L4" s="98" t="s">
        <v>86</v>
      </c>
      <c r="M4" s="161" t="s">
        <v>87</v>
      </c>
      <c r="N4" s="97" t="s">
        <v>54</v>
      </c>
      <c r="O4" s="97"/>
      <c r="P4" s="97"/>
    </row>
    <row r="5" spans="1:40" ht="15" customHeight="1" x14ac:dyDescent="0.3">
      <c r="A5" s="99" t="s">
        <v>0</v>
      </c>
      <c r="C5" s="110"/>
      <c r="D5" s="113"/>
      <c r="E5" s="153"/>
      <c r="G5" s="110"/>
      <c r="H5" s="204"/>
      <c r="I5" s="114"/>
      <c r="K5" s="110"/>
      <c r="L5" s="114"/>
      <c r="M5" s="166"/>
      <c r="N5" s="197"/>
      <c r="O5" s="97"/>
      <c r="P5" s="97"/>
    </row>
    <row r="6" spans="1:40" ht="15" customHeight="1" x14ac:dyDescent="0.3">
      <c r="A6" s="103" t="s">
        <v>10</v>
      </c>
      <c r="B6" s="120"/>
      <c r="C6" s="105">
        <f>'Year to Date'!C6</f>
        <v>10794.53</v>
      </c>
      <c r="D6" s="199">
        <v>10794.53</v>
      </c>
      <c r="E6" s="149">
        <f>D6</f>
        <v>10794.53</v>
      </c>
      <c r="F6" s="120"/>
      <c r="G6" s="105">
        <v>10824</v>
      </c>
      <c r="H6" s="211">
        <v>10824</v>
      </c>
      <c r="I6" s="106"/>
      <c r="J6" s="120"/>
      <c r="K6" s="105" t="e">
        <f>#REF!-K10</f>
        <v>#REF!</v>
      </c>
      <c r="L6" s="119"/>
      <c r="M6" s="163"/>
      <c r="N6" s="199">
        <v>11200</v>
      </c>
      <c r="O6" s="97"/>
      <c r="P6" s="97"/>
    </row>
    <row r="7" spans="1:40" ht="15" customHeight="1" x14ac:dyDescent="0.3">
      <c r="A7" s="115" t="s">
        <v>13</v>
      </c>
      <c r="C7" s="105">
        <f>'Year to Date'!C9</f>
        <v>0</v>
      </c>
      <c r="D7" s="199">
        <v>69.510000000000005</v>
      </c>
      <c r="E7" s="149">
        <v>69.510000000000005</v>
      </c>
      <c r="G7" s="105">
        <v>0</v>
      </c>
      <c r="H7" s="209">
        <v>0</v>
      </c>
      <c r="I7" s="106"/>
      <c r="K7" s="105">
        <v>0</v>
      </c>
      <c r="L7" s="106" t="e">
        <f>+K7/G7-1</f>
        <v>#DIV/0!</v>
      </c>
      <c r="M7" s="163" t="e">
        <f>+K7/G7-1</f>
        <v>#DIV/0!</v>
      </c>
      <c r="N7" s="199">
        <v>0</v>
      </c>
      <c r="O7" s="97"/>
      <c r="P7" s="97"/>
    </row>
    <row r="8" spans="1:40" ht="15" customHeight="1" x14ac:dyDescent="0.3">
      <c r="A8" s="115" t="s">
        <v>93</v>
      </c>
      <c r="C8" s="105">
        <f>'Year to Date'!C8</f>
        <v>150</v>
      </c>
      <c r="D8" s="199">
        <v>162.44</v>
      </c>
      <c r="E8" s="149">
        <v>162.44</v>
      </c>
      <c r="G8" s="105">
        <v>175</v>
      </c>
      <c r="H8" s="209">
        <v>0</v>
      </c>
      <c r="I8" s="106"/>
      <c r="K8" s="105"/>
      <c r="L8" s="106"/>
      <c r="M8" s="163"/>
      <c r="N8" s="199">
        <v>200</v>
      </c>
      <c r="O8" s="97"/>
      <c r="P8" s="97"/>
    </row>
    <row r="9" spans="1:40" ht="15" customHeight="1" x14ac:dyDescent="0.3">
      <c r="A9" s="115" t="s">
        <v>14</v>
      </c>
      <c r="C9" s="105">
        <f>'Year to Date'!C10</f>
        <v>50</v>
      </c>
      <c r="D9" s="199">
        <v>114.61</v>
      </c>
      <c r="E9" s="149">
        <v>85</v>
      </c>
      <c r="G9" s="105">
        <v>85</v>
      </c>
      <c r="H9" s="209">
        <v>109</v>
      </c>
      <c r="I9" s="106"/>
      <c r="K9" s="105">
        <v>0</v>
      </c>
      <c r="L9" s="106">
        <f>+K9/G9-1</f>
        <v>-1</v>
      </c>
      <c r="M9" s="163">
        <f>+K9/G9-1</f>
        <v>-1</v>
      </c>
      <c r="N9" s="199">
        <v>100</v>
      </c>
      <c r="O9" s="97"/>
      <c r="P9" s="97"/>
    </row>
    <row r="10" spans="1:40" ht="15" customHeight="1" x14ac:dyDescent="0.3">
      <c r="A10" s="95" t="s">
        <v>150</v>
      </c>
      <c r="C10" s="108">
        <f>SUM(C6:C9)</f>
        <v>10994.53</v>
      </c>
      <c r="D10" s="108">
        <f>SUM(D6:D9)</f>
        <v>11141.090000000002</v>
      </c>
      <c r="E10" s="108">
        <f>SUM(E6:E9)</f>
        <v>11111.480000000001</v>
      </c>
      <c r="G10" s="108">
        <f>SUM(G6:G9)</f>
        <v>11084</v>
      </c>
      <c r="H10" s="210">
        <f>SUM(H6:H9)</f>
        <v>10933</v>
      </c>
      <c r="I10" s="109"/>
      <c r="K10" s="108">
        <f>SUM(K7:K9)</f>
        <v>0</v>
      </c>
      <c r="L10" s="109">
        <f>+K10/G10-1</f>
        <v>-1</v>
      </c>
      <c r="M10" s="164">
        <f>+K10/G10-1</f>
        <v>-1</v>
      </c>
      <c r="N10" s="200">
        <f>SUM(N6:N9)</f>
        <v>11500</v>
      </c>
      <c r="O10" s="97"/>
      <c r="P10" s="97"/>
    </row>
    <row r="11" spans="1:40" ht="15" customHeight="1" x14ac:dyDescent="0.3">
      <c r="A11" s="95"/>
      <c r="C11" s="108"/>
      <c r="D11" s="108"/>
      <c r="E11" s="108"/>
      <c r="G11" s="108"/>
      <c r="H11" s="210"/>
      <c r="I11" s="109"/>
      <c r="K11" s="108"/>
      <c r="L11" s="109"/>
      <c r="M11" s="164"/>
      <c r="N11" s="200"/>
      <c r="O11" s="97"/>
      <c r="P11" s="97"/>
    </row>
    <row r="12" spans="1:40" ht="15" customHeight="1" x14ac:dyDescent="0.3">
      <c r="A12" s="99" t="s">
        <v>22</v>
      </c>
      <c r="C12" s="100"/>
      <c r="D12" s="97"/>
      <c r="E12" s="146"/>
      <c r="G12" s="100"/>
      <c r="H12" s="96"/>
      <c r="I12" s="98"/>
      <c r="K12" s="100"/>
      <c r="L12" s="98"/>
      <c r="M12" s="161"/>
      <c r="N12" s="97"/>
      <c r="O12" s="97"/>
      <c r="P12" s="97"/>
    </row>
    <row r="13" spans="1:40" x14ac:dyDescent="0.3">
      <c r="A13" s="95" t="s">
        <v>88</v>
      </c>
      <c r="C13" s="102"/>
      <c r="D13" s="103"/>
      <c r="E13" s="147"/>
      <c r="G13" s="102"/>
      <c r="H13" s="208"/>
      <c r="I13" s="104"/>
      <c r="K13" s="102"/>
      <c r="L13" s="104"/>
      <c r="M13" s="162"/>
      <c r="N13" s="107"/>
      <c r="O13" s="201"/>
      <c r="P13" s="201"/>
    </row>
    <row r="14" spans="1:40" ht="15" customHeight="1" x14ac:dyDescent="0.3">
      <c r="A14" s="101" t="s">
        <v>89</v>
      </c>
      <c r="C14" s="105">
        <f>'Year to Date'!C16</f>
        <v>4500</v>
      </c>
      <c r="D14" s="199">
        <v>2828.68</v>
      </c>
      <c r="E14" s="148">
        <v>3200</v>
      </c>
      <c r="F14" s="94" t="s">
        <v>139</v>
      </c>
      <c r="G14" s="105">
        <v>3550</v>
      </c>
      <c r="H14" s="209">
        <v>3991</v>
      </c>
      <c r="I14" s="106"/>
      <c r="K14" s="105">
        <v>1600</v>
      </c>
      <c r="L14" s="106">
        <f>+K14/G14-1</f>
        <v>-0.54929577464788726</v>
      </c>
      <c r="M14" s="163">
        <f>+K14/G14-1</f>
        <v>-0.54929577464788726</v>
      </c>
      <c r="N14" s="196">
        <v>4200</v>
      </c>
      <c r="O14" s="202"/>
      <c r="P14" s="202"/>
    </row>
    <row r="15" spans="1:40" x14ac:dyDescent="0.3">
      <c r="A15" s="101" t="s">
        <v>90</v>
      </c>
      <c r="C15" s="105">
        <f>'Year to Date'!C17</f>
        <v>500</v>
      </c>
      <c r="D15" s="199">
        <v>586.20000000000005</v>
      </c>
      <c r="E15" s="149">
        <v>766.6</v>
      </c>
      <c r="G15" s="105">
        <v>1000</v>
      </c>
      <c r="H15" s="209">
        <v>519</v>
      </c>
      <c r="I15" s="106"/>
      <c r="K15" s="105">
        <v>400</v>
      </c>
      <c r="L15" s="106">
        <f>+K15/G15-1</f>
        <v>-0.6</v>
      </c>
      <c r="M15" s="163">
        <f>+K15/G15-1</f>
        <v>-0.6</v>
      </c>
      <c r="N15" s="196">
        <v>1000</v>
      </c>
      <c r="O15" s="202"/>
      <c r="P15" s="202"/>
    </row>
    <row r="16" spans="1:40" s="111" customFormat="1" ht="15" hidden="1" customHeight="1" x14ac:dyDescent="0.3">
      <c r="A16" s="103" t="s">
        <v>91</v>
      </c>
      <c r="B16" s="94"/>
      <c r="C16" s="110"/>
      <c r="D16" s="199"/>
      <c r="E16" s="152"/>
      <c r="F16" s="94"/>
      <c r="G16" s="110"/>
      <c r="H16" s="209"/>
      <c r="I16" s="106"/>
      <c r="J16" s="94"/>
      <c r="K16" s="110"/>
      <c r="L16" s="106"/>
      <c r="M16" s="163"/>
      <c r="N16" s="199"/>
      <c r="O16" s="202"/>
      <c r="P16" s="202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1:40" s="111" customFormat="1" ht="15" customHeight="1" x14ac:dyDescent="0.3">
      <c r="A17" s="95" t="s">
        <v>92</v>
      </c>
      <c r="B17" s="94"/>
      <c r="C17" s="110"/>
      <c r="D17" s="199"/>
      <c r="E17" s="151"/>
      <c r="F17" s="94"/>
      <c r="G17" s="110"/>
      <c r="H17" s="209"/>
      <c r="I17" s="106"/>
      <c r="J17" s="94"/>
      <c r="K17" s="110"/>
      <c r="L17" s="106"/>
      <c r="M17" s="163"/>
      <c r="N17" s="199"/>
      <c r="O17" s="202"/>
      <c r="P17" s="202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0" x14ac:dyDescent="0.3">
      <c r="A18" s="101" t="s">
        <v>30</v>
      </c>
      <c r="C18" s="105">
        <f>'Year to Date'!C19</f>
        <v>950</v>
      </c>
      <c r="D18" s="199">
        <v>867.96</v>
      </c>
      <c r="E18" s="149">
        <v>800</v>
      </c>
      <c r="G18" s="105">
        <v>1000</v>
      </c>
      <c r="H18" s="209">
        <v>994</v>
      </c>
      <c r="I18" s="106"/>
      <c r="K18" s="105">
        <v>100</v>
      </c>
      <c r="L18" s="106">
        <f>+K18/G18-1</f>
        <v>-0.9</v>
      </c>
      <c r="M18" s="163">
        <f t="shared" ref="M18:M33" si="0">+K18/G18-1</f>
        <v>-0.9</v>
      </c>
      <c r="N18" s="199">
        <v>1050</v>
      </c>
      <c r="O18" s="202"/>
      <c r="P18" s="202"/>
    </row>
    <row r="19" spans="1:40" x14ac:dyDescent="0.3">
      <c r="A19" s="103" t="s">
        <v>31</v>
      </c>
      <c r="C19" s="105">
        <f>'Year to Date'!C20</f>
        <v>100</v>
      </c>
      <c r="D19" s="199">
        <v>0</v>
      </c>
      <c r="E19" s="149">
        <v>50</v>
      </c>
      <c r="G19" s="105">
        <v>100</v>
      </c>
      <c r="H19" s="209">
        <v>10</v>
      </c>
      <c r="I19" s="106"/>
      <c r="K19" s="105">
        <v>150</v>
      </c>
      <c r="L19" s="106">
        <f t="shared" ref="L19:L33" si="1">+K19/G19-1</f>
        <v>0.5</v>
      </c>
      <c r="M19" s="163">
        <f t="shared" si="0"/>
        <v>0.5</v>
      </c>
      <c r="N19" s="199">
        <v>100</v>
      </c>
      <c r="O19" s="202"/>
      <c r="P19" s="202"/>
    </row>
    <row r="20" spans="1:40" x14ac:dyDescent="0.3">
      <c r="A20" s="103" t="s">
        <v>32</v>
      </c>
      <c r="C20" s="105">
        <f>'Year to Date'!C21</f>
        <v>100</v>
      </c>
      <c r="D20" s="199">
        <v>126.65</v>
      </c>
      <c r="E20" s="149">
        <v>52</v>
      </c>
      <c r="G20" s="105">
        <v>100</v>
      </c>
      <c r="H20" s="209">
        <v>155.24</v>
      </c>
      <c r="I20" s="106"/>
      <c r="K20" s="105">
        <v>150</v>
      </c>
      <c r="L20" s="106">
        <f t="shared" si="1"/>
        <v>0.5</v>
      </c>
      <c r="M20" s="163">
        <f t="shared" si="0"/>
        <v>0.5</v>
      </c>
      <c r="N20" s="199">
        <v>170</v>
      </c>
      <c r="O20" s="202"/>
      <c r="P20" s="202"/>
    </row>
    <row r="21" spans="1:40" x14ac:dyDescent="0.3">
      <c r="A21" s="103" t="s">
        <v>33</v>
      </c>
      <c r="C21" s="105">
        <f>'Year to Date'!C22</f>
        <v>120</v>
      </c>
      <c r="D21" s="199">
        <v>120</v>
      </c>
      <c r="E21" s="149">
        <v>120</v>
      </c>
      <c r="G21" s="105">
        <v>150</v>
      </c>
      <c r="H21" s="209">
        <v>120</v>
      </c>
      <c r="I21" s="106"/>
      <c r="K21" s="105">
        <v>40</v>
      </c>
      <c r="L21" s="106">
        <f t="shared" si="1"/>
        <v>-0.73333333333333339</v>
      </c>
      <c r="M21" s="163">
        <f t="shared" si="0"/>
        <v>-0.73333333333333339</v>
      </c>
      <c r="N21" s="199">
        <v>150</v>
      </c>
      <c r="O21" s="202"/>
      <c r="P21" s="202"/>
    </row>
    <row r="22" spans="1:40" x14ac:dyDescent="0.3">
      <c r="A22" s="101" t="s">
        <v>34</v>
      </c>
      <c r="C22" s="105">
        <f>'Year to Date'!C23</f>
        <v>100</v>
      </c>
      <c r="D22" s="199">
        <v>50</v>
      </c>
      <c r="E22" s="149">
        <v>100</v>
      </c>
      <c r="G22" s="105">
        <v>100</v>
      </c>
      <c r="H22" s="209">
        <v>0</v>
      </c>
      <c r="I22" s="106"/>
      <c r="K22" s="105">
        <v>72</v>
      </c>
      <c r="L22" s="106">
        <f t="shared" si="1"/>
        <v>-0.28000000000000003</v>
      </c>
      <c r="M22" s="163">
        <f t="shared" si="0"/>
        <v>-0.28000000000000003</v>
      </c>
      <c r="N22" s="199">
        <v>100</v>
      </c>
      <c r="O22" s="202"/>
      <c r="P22" s="202"/>
    </row>
    <row r="23" spans="1:40" x14ac:dyDescent="0.3">
      <c r="A23" s="101" t="s">
        <v>35</v>
      </c>
      <c r="C23" s="199">
        <v>0</v>
      </c>
      <c r="D23" s="199">
        <v>13.6</v>
      </c>
      <c r="E23" s="149">
        <v>0</v>
      </c>
      <c r="G23" s="105">
        <v>72</v>
      </c>
      <c r="H23" s="209">
        <v>80</v>
      </c>
      <c r="I23" s="106"/>
      <c r="K23" s="105">
        <v>60</v>
      </c>
      <c r="L23" s="106">
        <f t="shared" si="1"/>
        <v>-0.16666666666666663</v>
      </c>
      <c r="M23" s="163">
        <f t="shared" si="0"/>
        <v>-0.16666666666666663</v>
      </c>
      <c r="N23" s="199">
        <v>100</v>
      </c>
      <c r="O23" s="202"/>
      <c r="P23" s="202"/>
    </row>
    <row r="24" spans="1:40" x14ac:dyDescent="0.3">
      <c r="A24" s="101" t="s">
        <v>36</v>
      </c>
      <c r="C24" s="105">
        <f>'Year to Date'!C25</f>
        <v>400</v>
      </c>
      <c r="D24" s="199">
        <v>368.62</v>
      </c>
      <c r="E24" s="149">
        <v>368.62</v>
      </c>
      <c r="G24" s="105">
        <v>450</v>
      </c>
      <c r="H24" s="209">
        <v>467</v>
      </c>
      <c r="I24" s="106"/>
      <c r="K24" s="105">
        <v>400</v>
      </c>
      <c r="L24" s="106">
        <f t="shared" si="1"/>
        <v>-0.11111111111111116</v>
      </c>
      <c r="M24" s="163">
        <f t="shared" si="0"/>
        <v>-0.11111111111111116</v>
      </c>
      <c r="N24" s="199">
        <v>490</v>
      </c>
      <c r="O24" s="202"/>
      <c r="P24" s="202"/>
    </row>
    <row r="25" spans="1:40" x14ac:dyDescent="0.3">
      <c r="A25" s="101" t="s">
        <v>172</v>
      </c>
      <c r="C25" s="105">
        <f>'Year to Date'!C26</f>
        <v>150</v>
      </c>
      <c r="D25" s="199">
        <v>497.9</v>
      </c>
      <c r="E25" s="149">
        <v>227.9</v>
      </c>
      <c r="G25" s="105">
        <v>250</v>
      </c>
      <c r="H25" s="209">
        <v>420</v>
      </c>
      <c r="I25" s="106"/>
      <c r="K25" s="105"/>
      <c r="L25" s="106"/>
      <c r="M25" s="163"/>
      <c r="N25" s="199">
        <v>500</v>
      </c>
      <c r="O25" s="202"/>
      <c r="P25" s="202"/>
    </row>
    <row r="26" spans="1:40" x14ac:dyDescent="0.3">
      <c r="A26" s="101" t="s">
        <v>38</v>
      </c>
      <c r="C26" s="105">
        <f>'Year to Date'!C27</f>
        <v>370</v>
      </c>
      <c r="D26" s="199">
        <v>376</v>
      </c>
      <c r="E26" s="148">
        <v>300</v>
      </c>
      <c r="G26" s="105">
        <v>450</v>
      </c>
      <c r="H26" s="211">
        <v>579</v>
      </c>
      <c r="I26" s="119"/>
      <c r="K26" s="105"/>
      <c r="L26" s="119"/>
      <c r="M26" s="165"/>
      <c r="N26" s="199">
        <v>450</v>
      </c>
      <c r="O26" s="203"/>
      <c r="P26" s="203"/>
    </row>
    <row r="27" spans="1:40" ht="15" customHeight="1" x14ac:dyDescent="0.3">
      <c r="A27" s="101" t="s">
        <v>173</v>
      </c>
      <c r="C27" s="105">
        <f>'Year to Date'!C28</f>
        <v>550</v>
      </c>
      <c r="D27" s="199">
        <v>295</v>
      </c>
      <c r="E27" s="149">
        <v>807</v>
      </c>
      <c r="G27" s="105">
        <v>1000</v>
      </c>
      <c r="H27" s="209">
        <v>468</v>
      </c>
      <c r="I27" s="106"/>
      <c r="K27" s="105">
        <v>200</v>
      </c>
      <c r="L27" s="106">
        <f t="shared" si="1"/>
        <v>-0.8</v>
      </c>
      <c r="M27" s="163">
        <f t="shared" si="0"/>
        <v>-0.8</v>
      </c>
      <c r="N27" s="199">
        <v>1000</v>
      </c>
      <c r="O27" s="202"/>
      <c r="P27" s="202"/>
    </row>
    <row r="28" spans="1:40" ht="15" customHeight="1" x14ac:dyDescent="0.3">
      <c r="A28" s="101" t="s">
        <v>40</v>
      </c>
      <c r="C28" s="105">
        <f>'Year to Date'!C29</f>
        <v>330</v>
      </c>
      <c r="D28" s="199">
        <v>317</v>
      </c>
      <c r="E28" s="149">
        <v>200</v>
      </c>
      <c r="G28" s="105">
        <v>250</v>
      </c>
      <c r="H28" s="209">
        <v>165</v>
      </c>
      <c r="I28" s="106"/>
      <c r="K28" s="105"/>
      <c r="L28" s="106"/>
      <c r="M28" s="163"/>
      <c r="N28" s="199">
        <v>250</v>
      </c>
      <c r="O28" s="202"/>
      <c r="P28" s="202"/>
    </row>
    <row r="29" spans="1:40" ht="15" customHeight="1" x14ac:dyDescent="0.3">
      <c r="A29" s="101" t="s">
        <v>41</v>
      </c>
      <c r="C29" s="105">
        <f>'Year to Date'!C30</f>
        <v>80</v>
      </c>
      <c r="D29" s="199">
        <v>89</v>
      </c>
      <c r="E29" s="149">
        <v>100</v>
      </c>
      <c r="G29" s="105">
        <v>150</v>
      </c>
      <c r="H29" s="209">
        <v>55</v>
      </c>
      <c r="I29" s="106"/>
      <c r="K29" s="105"/>
      <c r="L29" s="106"/>
      <c r="M29" s="163"/>
      <c r="N29" s="199">
        <v>150</v>
      </c>
      <c r="O29" s="202"/>
      <c r="P29" s="202"/>
    </row>
    <row r="30" spans="1:40" ht="15" customHeight="1" x14ac:dyDescent="0.3">
      <c r="A30" s="101" t="s">
        <v>148</v>
      </c>
      <c r="C30" s="105">
        <v>420</v>
      </c>
      <c r="D30" s="199">
        <v>400</v>
      </c>
      <c r="E30" s="149">
        <v>0</v>
      </c>
      <c r="G30" s="105">
        <v>500</v>
      </c>
      <c r="H30" s="209">
        <v>400</v>
      </c>
      <c r="I30" s="106"/>
      <c r="K30" s="105">
        <v>200</v>
      </c>
      <c r="L30" s="106">
        <f t="shared" si="1"/>
        <v>-0.6</v>
      </c>
      <c r="M30" s="163">
        <f t="shared" si="0"/>
        <v>-0.6</v>
      </c>
      <c r="N30" s="199">
        <v>450</v>
      </c>
      <c r="O30" s="202"/>
      <c r="P30" s="202"/>
    </row>
    <row r="31" spans="1:40" ht="15" customHeight="1" x14ac:dyDescent="0.3">
      <c r="A31" s="101" t="s">
        <v>115</v>
      </c>
      <c r="C31" s="105">
        <f>'Year to Date'!C32</f>
        <v>300</v>
      </c>
      <c r="D31" s="199">
        <v>238.5</v>
      </c>
      <c r="E31" s="149">
        <v>0</v>
      </c>
      <c r="G31" s="105">
        <v>100</v>
      </c>
      <c r="H31" s="209">
        <v>0</v>
      </c>
      <c r="I31" s="221" t="s">
        <v>174</v>
      </c>
      <c r="K31" s="105"/>
      <c r="L31" s="106"/>
      <c r="M31" s="163"/>
      <c r="N31" s="199">
        <v>400</v>
      </c>
      <c r="O31" s="202"/>
      <c r="P31" s="202"/>
    </row>
    <row r="32" spans="1:40" ht="15" customHeight="1" x14ac:dyDescent="0.3">
      <c r="A32" s="101" t="s">
        <v>45</v>
      </c>
      <c r="C32" s="105">
        <f>'Year to Date'!C34</f>
        <v>250</v>
      </c>
      <c r="D32" s="199">
        <v>0</v>
      </c>
      <c r="E32" s="149">
        <v>250</v>
      </c>
      <c r="G32" s="105">
        <v>280</v>
      </c>
      <c r="H32" s="209">
        <v>247</v>
      </c>
      <c r="I32" s="106"/>
      <c r="K32" s="105"/>
      <c r="L32" s="106"/>
      <c r="M32" s="163"/>
      <c r="N32" s="199">
        <v>310</v>
      </c>
      <c r="O32" s="202"/>
      <c r="P32" s="202"/>
    </row>
    <row r="33" spans="1:40" ht="15" customHeight="1" x14ac:dyDescent="0.3">
      <c r="A33" s="101" t="s">
        <v>116</v>
      </c>
      <c r="C33" s="105">
        <f>'Year to Date'!C35</f>
        <v>10</v>
      </c>
      <c r="D33" s="199">
        <v>10</v>
      </c>
      <c r="E33" s="149">
        <v>10</v>
      </c>
      <c r="G33" s="105">
        <v>10</v>
      </c>
      <c r="H33" s="209">
        <v>10</v>
      </c>
      <c r="I33" s="106"/>
      <c r="K33" s="112">
        <v>344</v>
      </c>
      <c r="L33" s="106">
        <f t="shared" si="1"/>
        <v>33.4</v>
      </c>
      <c r="M33" s="163">
        <f t="shared" si="0"/>
        <v>33.4</v>
      </c>
      <c r="N33" s="199">
        <v>10</v>
      </c>
      <c r="O33" s="202"/>
      <c r="P33" s="202"/>
    </row>
    <row r="34" spans="1:40" x14ac:dyDescent="0.3">
      <c r="A34" s="101" t="s">
        <v>138</v>
      </c>
      <c r="C34" s="105">
        <f>'Year to Date'!C37+'Year to Date'!C36</f>
        <v>180</v>
      </c>
      <c r="D34" s="199">
        <v>226.5</v>
      </c>
      <c r="E34" s="149">
        <v>250</v>
      </c>
      <c r="G34" s="105">
        <v>500</v>
      </c>
      <c r="H34" s="209">
        <v>0</v>
      </c>
      <c r="I34" s="221" t="s">
        <v>175</v>
      </c>
      <c r="K34" s="112"/>
      <c r="L34" s="106"/>
      <c r="M34" s="163"/>
      <c r="N34" s="199">
        <v>600</v>
      </c>
      <c r="O34" s="202"/>
      <c r="P34" s="202"/>
    </row>
    <row r="35" spans="1:40" x14ac:dyDescent="0.3">
      <c r="A35" s="95" t="s">
        <v>149</v>
      </c>
      <c r="C35" s="108">
        <f>SUM(C14:C34)</f>
        <v>9410</v>
      </c>
      <c r="D35" s="200">
        <f>SUM(D14:D34)</f>
        <v>7411.61</v>
      </c>
      <c r="E35" s="154">
        <f>SUM(E14:E34)</f>
        <v>7602.12</v>
      </c>
      <c r="G35" s="214">
        <f>SUM(G14:G34)</f>
        <v>10012</v>
      </c>
      <c r="H35" s="214">
        <f>SUM(H14:H34)</f>
        <v>8680.24</v>
      </c>
      <c r="I35" s="214"/>
      <c r="K35" s="213"/>
      <c r="L35" s="109"/>
      <c r="M35" s="164"/>
      <c r="N35" s="200">
        <f>SUM(N14:N34)</f>
        <v>11480</v>
      </c>
      <c r="O35" s="202"/>
      <c r="P35" s="202"/>
    </row>
    <row r="36" spans="1:40" x14ac:dyDescent="0.3">
      <c r="C36" s="108"/>
      <c r="D36" s="108"/>
      <c r="E36" s="150"/>
      <c r="G36" s="108"/>
      <c r="H36" s="210"/>
      <c r="I36" s="109"/>
      <c r="K36" s="108"/>
      <c r="L36" s="109"/>
      <c r="M36" s="164"/>
      <c r="N36" s="200"/>
      <c r="O36" s="216"/>
      <c r="P36" s="216"/>
    </row>
    <row r="37" spans="1:40" ht="14.25" customHeight="1" x14ac:dyDescent="0.3">
      <c r="A37" s="117" t="s">
        <v>151</v>
      </c>
      <c r="C37" s="108">
        <f>SUM(C10-C35)</f>
        <v>1584.5300000000007</v>
      </c>
      <c r="D37" s="113">
        <f>SUM(D10-D35)</f>
        <v>3729.4800000000023</v>
      </c>
      <c r="E37" s="154">
        <f>SUM(E10-E35)</f>
        <v>3509.3600000000015</v>
      </c>
      <c r="G37" s="108">
        <f>SUM(G10-G35)</f>
        <v>1072</v>
      </c>
      <c r="H37" s="212">
        <f>SUM(H10-H35)</f>
        <v>2252.7600000000002</v>
      </c>
      <c r="I37" s="114"/>
      <c r="K37" s="105"/>
      <c r="L37" s="114"/>
      <c r="M37" s="166"/>
      <c r="N37" s="200">
        <f>SUM(N10-N35)</f>
        <v>20</v>
      </c>
      <c r="O37" s="204"/>
      <c r="P37" s="204"/>
    </row>
    <row r="38" spans="1:40" s="59" customFormat="1" ht="14.25" customHeight="1" x14ac:dyDescent="0.3">
      <c r="A38" s="215"/>
      <c r="D38" s="108"/>
      <c r="E38" s="154"/>
      <c r="F38" s="94"/>
      <c r="G38" s="108"/>
      <c r="H38" s="205"/>
      <c r="I38" s="106"/>
      <c r="J38" s="94"/>
      <c r="K38" s="108">
        <v>0</v>
      </c>
      <c r="L38" s="118"/>
      <c r="M38" s="163"/>
      <c r="N38" s="126"/>
      <c r="O38" s="205"/>
      <c r="P38" s="202"/>
    </row>
    <row r="39" spans="1:40" s="124" customFormat="1" ht="14.25" customHeight="1" x14ac:dyDescent="0.3">
      <c r="A39" s="95"/>
      <c r="B39" s="94"/>
      <c r="C39" s="108"/>
      <c r="D39" s="108"/>
      <c r="E39" s="108"/>
      <c r="F39" s="94"/>
      <c r="G39" s="108"/>
      <c r="H39" s="126"/>
      <c r="I39" s="108"/>
      <c r="J39" s="94"/>
      <c r="K39" s="108"/>
      <c r="L39" s="108"/>
      <c r="M39" s="168"/>
      <c r="N39" s="126"/>
      <c r="O39" s="126"/>
      <c r="P39" s="126"/>
    </row>
    <row r="40" spans="1:40" ht="14.25" customHeight="1" x14ac:dyDescent="0.3">
      <c r="A40" s="101"/>
      <c r="C40" s="110"/>
      <c r="D40" s="105"/>
      <c r="E40" s="156"/>
      <c r="G40" s="110"/>
      <c r="H40" s="196"/>
      <c r="I40" s="105"/>
      <c r="K40" s="110"/>
      <c r="L40" s="105"/>
      <c r="M40" s="167"/>
      <c r="N40" s="197"/>
      <c r="O40" s="196"/>
      <c r="P40" s="196"/>
    </row>
    <row r="41" spans="1:40" s="123" customFormat="1" ht="14.25" customHeight="1" x14ac:dyDescent="0.3">
      <c r="A41" s="121" t="s">
        <v>94</v>
      </c>
      <c r="B41" s="94"/>
      <c r="C41" s="122"/>
      <c r="D41" s="105"/>
      <c r="E41" s="156"/>
      <c r="F41" s="94"/>
      <c r="G41" s="122"/>
      <c r="H41" s="196"/>
      <c r="I41" s="105"/>
      <c r="J41" s="94"/>
      <c r="K41" s="122" t="e">
        <f>((+K44/G44)-1)</f>
        <v>#REF!</v>
      </c>
      <c r="L41" s="105"/>
      <c r="M41" s="167"/>
      <c r="N41" s="198"/>
      <c r="O41" s="196"/>
      <c r="P41" s="196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ht="14.25" customHeight="1" x14ac:dyDescent="0.3">
      <c r="A42" s="95"/>
      <c r="C42" s="110"/>
      <c r="D42" s="105"/>
      <c r="E42" s="156"/>
      <c r="G42" s="110"/>
      <c r="H42" s="206"/>
      <c r="I42" s="116"/>
      <c r="K42" s="110"/>
      <c r="L42" s="116"/>
      <c r="M42" s="169"/>
      <c r="N42" s="197"/>
      <c r="O42" s="206"/>
      <c r="P42" s="206"/>
    </row>
    <row r="43" spans="1:40" s="124" customFormat="1" ht="14.25" customHeight="1" x14ac:dyDescent="0.3">
      <c r="A43" s="95" t="s">
        <v>95</v>
      </c>
      <c r="B43" s="94"/>
      <c r="C43" s="105">
        <v>147.1</v>
      </c>
      <c r="D43" s="108"/>
      <c r="E43" s="155"/>
      <c r="F43" s="94"/>
      <c r="G43" s="105">
        <v>162.19999999999999</v>
      </c>
      <c r="H43" s="207"/>
      <c r="I43" s="113"/>
      <c r="J43" s="94"/>
      <c r="K43" s="105">
        <v>130.1</v>
      </c>
      <c r="L43" s="113"/>
      <c r="M43" s="170"/>
      <c r="N43" s="199">
        <v>173.2</v>
      </c>
      <c r="O43" s="207"/>
      <c r="P43" s="207"/>
    </row>
    <row r="44" spans="1:40" s="124" customFormat="1" ht="14.25" customHeight="1" x14ac:dyDescent="0.3">
      <c r="A44" s="95" t="s">
        <v>96</v>
      </c>
      <c r="B44" s="94"/>
      <c r="C44" s="125">
        <f>+C6/C43</f>
        <v>73.382256968048949</v>
      </c>
      <c r="D44" s="108"/>
      <c r="E44" s="155"/>
      <c r="F44" s="94"/>
      <c r="G44" s="125">
        <v>66.73</v>
      </c>
      <c r="H44" s="126"/>
      <c r="I44" s="126"/>
      <c r="J44" s="94"/>
      <c r="K44" s="125" t="e">
        <f>+K6/K43</f>
        <v>#REF!</v>
      </c>
      <c r="L44" s="108"/>
      <c r="M44" s="171"/>
      <c r="N44" s="217">
        <v>62.64</v>
      </c>
      <c r="O44" s="126"/>
      <c r="P44" s="126"/>
    </row>
    <row r="45" spans="1:40" ht="14.25" customHeight="1" x14ac:dyDescent="0.3">
      <c r="A45" s="3"/>
      <c r="C45" s="102"/>
      <c r="D45" s="107"/>
      <c r="E45" s="147"/>
      <c r="G45" s="102"/>
      <c r="H45" s="201"/>
      <c r="I45" s="104"/>
      <c r="K45" s="102"/>
      <c r="L45" s="104"/>
      <c r="M45" s="162"/>
      <c r="N45" s="127"/>
      <c r="O45" s="201"/>
      <c r="P45" s="201"/>
    </row>
    <row r="46" spans="1:40" ht="14.25" customHeight="1" x14ac:dyDescent="0.3">
      <c r="A46" s="124"/>
      <c r="H46" s="129"/>
    </row>
    <row r="47" spans="1:40" ht="14.25" customHeight="1" x14ac:dyDescent="0.3">
      <c r="H47" s="129"/>
    </row>
    <row r="48" spans="1:40" ht="14.25" customHeight="1" x14ac:dyDescent="0.3">
      <c r="H48" s="129"/>
    </row>
    <row r="49" spans="8:8" ht="14.25" customHeight="1" x14ac:dyDescent="0.3">
      <c r="H49" s="129"/>
    </row>
    <row r="50" spans="8:8" ht="14.25" customHeight="1" x14ac:dyDescent="0.3">
      <c r="H50" s="129"/>
    </row>
    <row r="51" spans="8:8" ht="14.25" customHeight="1" x14ac:dyDescent="0.3"/>
    <row r="52" spans="8:8" ht="14.25" customHeight="1" x14ac:dyDescent="0.3"/>
    <row r="53" spans="8:8" ht="14.25" customHeight="1" x14ac:dyDescent="0.3"/>
    <row r="54" spans="8:8" ht="14.25" customHeight="1" x14ac:dyDescent="0.3"/>
    <row r="55" spans="8:8" ht="14.25" customHeight="1" x14ac:dyDescent="0.3"/>
    <row r="56" spans="8:8" ht="14.25" customHeight="1" x14ac:dyDescent="0.3"/>
    <row r="57" spans="8:8" ht="14.25" customHeight="1" x14ac:dyDescent="0.3"/>
    <row r="58" spans="8:8" ht="14.25" customHeight="1" x14ac:dyDescent="0.3"/>
    <row r="59" spans="8:8" ht="14.25" customHeight="1" x14ac:dyDescent="0.3"/>
    <row r="60" spans="8:8" ht="14.25" customHeight="1" x14ac:dyDescent="0.3"/>
    <row r="61" spans="8:8" ht="14.25" customHeight="1" x14ac:dyDescent="0.3"/>
    <row r="62" spans="8:8" ht="14.25" customHeight="1" x14ac:dyDescent="0.3"/>
    <row r="63" spans="8:8" ht="14.25" customHeight="1" x14ac:dyDescent="0.3"/>
    <row r="64" spans="8:8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</sheetData>
  <mergeCells count="5">
    <mergeCell ref="N3:P3"/>
    <mergeCell ref="C3:E3"/>
    <mergeCell ref="G3:I3"/>
    <mergeCell ref="K3:M3"/>
    <mergeCell ref="A1:E1"/>
  </mergeCells>
  <pageMargins left="0.7" right="0.7" top="0.75" bottom="0.75" header="0.3" footer="0.3"/>
  <pageSetup paperSize="9" scale="86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AC61-17E0-4DE9-A45D-8CCBF1BFB957}">
  <dimension ref="A2:E19"/>
  <sheetViews>
    <sheetView workbookViewId="0">
      <selection activeCell="D16" sqref="D16"/>
    </sheetView>
  </sheetViews>
  <sheetFormatPr defaultRowHeight="14.4" x14ac:dyDescent="0.3"/>
  <cols>
    <col min="1" max="1" width="59.6640625" customWidth="1"/>
    <col min="2" max="2" width="12.77734375" customWidth="1"/>
  </cols>
  <sheetData>
    <row r="2" spans="1:5" x14ac:dyDescent="0.3">
      <c r="A2" s="59" t="s">
        <v>152</v>
      </c>
      <c r="B2" s="4"/>
      <c r="C2" s="4"/>
    </row>
    <row r="3" spans="1:5" x14ac:dyDescent="0.3">
      <c r="B3" s="4"/>
      <c r="C3" s="4"/>
    </row>
    <row r="4" spans="1:5" x14ac:dyDescent="0.3">
      <c r="A4" t="s">
        <v>153</v>
      </c>
      <c r="C4" s="4"/>
    </row>
    <row r="5" spans="1:5" x14ac:dyDescent="0.3">
      <c r="B5" s="4"/>
      <c r="C5" s="4"/>
    </row>
    <row r="6" spans="1:5" x14ac:dyDescent="0.3">
      <c r="A6" t="s">
        <v>155</v>
      </c>
      <c r="B6" s="4">
        <v>10813</v>
      </c>
      <c r="C6" s="4"/>
    </row>
    <row r="7" spans="1:5" x14ac:dyDescent="0.3">
      <c r="A7" t="s">
        <v>158</v>
      </c>
      <c r="B7" s="4">
        <v>300</v>
      </c>
      <c r="C7" s="4"/>
    </row>
    <row r="8" spans="1:5" x14ac:dyDescent="0.3">
      <c r="A8" t="s">
        <v>154</v>
      </c>
      <c r="B8" s="4">
        <v>11200</v>
      </c>
      <c r="C8" s="4"/>
    </row>
    <row r="9" spans="1:5" x14ac:dyDescent="0.3">
      <c r="A9" t="s">
        <v>157</v>
      </c>
      <c r="B9" s="4">
        <v>10012</v>
      </c>
      <c r="C9" s="4"/>
      <c r="E9" s="4"/>
    </row>
    <row r="10" spans="1:5" x14ac:dyDescent="0.3">
      <c r="A10" t="s">
        <v>156</v>
      </c>
      <c r="B10" s="4">
        <f>SUM(B6+B7+B8-B9)</f>
        <v>12301</v>
      </c>
      <c r="C10" s="4"/>
    </row>
    <row r="11" spans="1:5" x14ac:dyDescent="0.3">
      <c r="C11" s="4"/>
    </row>
    <row r="12" spans="1:5" x14ac:dyDescent="0.3">
      <c r="C12" s="4"/>
    </row>
    <row r="13" spans="1:5" x14ac:dyDescent="0.3">
      <c r="A13" s="59" t="s">
        <v>100</v>
      </c>
      <c r="B13" s="59" t="s">
        <v>146</v>
      </c>
      <c r="C13" s="4"/>
    </row>
    <row r="14" spans="1:5" x14ac:dyDescent="0.3">
      <c r="A14" t="s">
        <v>163</v>
      </c>
      <c r="B14" s="4">
        <v>4200</v>
      </c>
    </row>
    <row r="15" spans="1:5" x14ac:dyDescent="0.3">
      <c r="A15" t="s">
        <v>164</v>
      </c>
      <c r="B15" s="4">
        <v>450</v>
      </c>
    </row>
    <row r="16" spans="1:5" ht="28.8" x14ac:dyDescent="0.3">
      <c r="A16" s="220" t="s">
        <v>166</v>
      </c>
      <c r="B16" s="4">
        <v>400</v>
      </c>
    </row>
    <row r="17" spans="1:2" x14ac:dyDescent="0.3">
      <c r="A17" t="s">
        <v>165</v>
      </c>
      <c r="B17" s="4">
        <v>600</v>
      </c>
    </row>
    <row r="18" spans="1:2" x14ac:dyDescent="0.3">
      <c r="B18" s="4"/>
    </row>
    <row r="19" spans="1:2" x14ac:dyDescent="0.3">
      <c r="B19" s="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workbookViewId="0">
      <selection activeCell="G18" sqref="G18"/>
    </sheetView>
  </sheetViews>
  <sheetFormatPr defaultRowHeight="14.4" x14ac:dyDescent="0.3"/>
  <cols>
    <col min="1" max="1" width="34.21875" bestFit="1" customWidth="1"/>
    <col min="2" max="2" width="14" bestFit="1" customWidth="1"/>
    <col min="3" max="4" width="12.77734375" customWidth="1"/>
    <col min="5" max="5" width="35.21875" bestFit="1" customWidth="1"/>
  </cols>
  <sheetData>
    <row r="1" spans="1:6" x14ac:dyDescent="0.3">
      <c r="A1" s="59" t="s">
        <v>97</v>
      </c>
      <c r="E1" s="89">
        <v>44621</v>
      </c>
      <c r="F1" s="89"/>
    </row>
    <row r="3" spans="1:6" x14ac:dyDescent="0.3">
      <c r="A3" s="59" t="s">
        <v>98</v>
      </c>
      <c r="B3" s="79" t="s">
        <v>99</v>
      </c>
      <c r="C3" s="144"/>
      <c r="D3" s="144"/>
      <c r="E3" s="59" t="s">
        <v>100</v>
      </c>
      <c r="F3" s="59"/>
    </row>
    <row r="4" spans="1:6" s="59" customFormat="1" x14ac:dyDescent="0.3">
      <c r="C4" s="82">
        <v>2022</v>
      </c>
      <c r="D4" s="82">
        <v>2023</v>
      </c>
    </row>
    <row r="5" spans="1:6" s="59" customFormat="1" x14ac:dyDescent="0.3">
      <c r="A5" s="59" t="s">
        <v>37</v>
      </c>
      <c r="C5" s="82"/>
      <c r="D5" s="82"/>
    </row>
    <row r="6" spans="1:6" x14ac:dyDescent="0.3">
      <c r="A6" t="s">
        <v>101</v>
      </c>
      <c r="B6" s="4">
        <v>5561</v>
      </c>
      <c r="C6" s="4">
        <v>8000</v>
      </c>
      <c r="D6" s="4"/>
      <c r="E6" t="s">
        <v>102</v>
      </c>
    </row>
    <row r="7" spans="1:6" x14ac:dyDescent="0.3">
      <c r="A7" t="s">
        <v>103</v>
      </c>
      <c r="B7" s="4">
        <v>7148</v>
      </c>
      <c r="C7" s="4">
        <v>9000</v>
      </c>
      <c r="D7" s="4"/>
      <c r="E7" t="s">
        <v>113</v>
      </c>
    </row>
    <row r="8" spans="1:6" x14ac:dyDescent="0.3">
      <c r="B8" s="4"/>
      <c r="C8" s="4"/>
      <c r="D8" s="4"/>
    </row>
    <row r="9" spans="1:6" x14ac:dyDescent="0.3">
      <c r="A9" s="59" t="s">
        <v>104</v>
      </c>
      <c r="B9" s="4"/>
      <c r="C9" s="4"/>
      <c r="D9" s="4"/>
    </row>
    <row r="10" spans="1:6" x14ac:dyDescent="0.3">
      <c r="A10" t="s">
        <v>105</v>
      </c>
      <c r="B10" s="4">
        <v>2448</v>
      </c>
      <c r="C10" s="4">
        <v>3500</v>
      </c>
      <c r="D10" s="4"/>
    </row>
    <row r="11" spans="1:6" x14ac:dyDescent="0.3">
      <c r="A11" t="s">
        <v>106</v>
      </c>
      <c r="B11" s="4">
        <v>342.5</v>
      </c>
      <c r="C11" s="4">
        <v>342.5</v>
      </c>
      <c r="D11" s="4"/>
    </row>
    <row r="12" spans="1:6" x14ac:dyDescent="0.3">
      <c r="A12" t="s">
        <v>107</v>
      </c>
      <c r="B12" s="4">
        <v>600</v>
      </c>
      <c r="C12" s="4">
        <v>600</v>
      </c>
      <c r="D12" s="4"/>
    </row>
    <row r="13" spans="1:6" x14ac:dyDescent="0.3">
      <c r="A13" t="s">
        <v>108</v>
      </c>
      <c r="B13" s="4">
        <v>600</v>
      </c>
      <c r="C13" s="4">
        <v>600</v>
      </c>
      <c r="D13" s="4"/>
    </row>
    <row r="14" spans="1:6" x14ac:dyDescent="0.3">
      <c r="A14" t="s">
        <v>118</v>
      </c>
      <c r="B14" s="4">
        <v>0</v>
      </c>
      <c r="C14" s="4">
        <v>0</v>
      </c>
      <c r="D14" s="4"/>
      <c r="E14" t="s">
        <v>119</v>
      </c>
    </row>
    <row r="15" spans="1:6" x14ac:dyDescent="0.3">
      <c r="A15" t="s">
        <v>109</v>
      </c>
      <c r="B15" s="4">
        <v>1</v>
      </c>
      <c r="C15" s="4">
        <v>500</v>
      </c>
      <c r="D15" s="4"/>
    </row>
    <row r="16" spans="1:6" x14ac:dyDescent="0.3">
      <c r="B16" s="4"/>
      <c r="C16" s="4"/>
      <c r="D16" s="4"/>
    </row>
    <row r="17" spans="1:4" x14ac:dyDescent="0.3">
      <c r="A17" s="59" t="s">
        <v>111</v>
      </c>
      <c r="B17" s="4"/>
      <c r="C17" s="4"/>
      <c r="D17" s="4"/>
    </row>
    <row r="18" spans="1:4" x14ac:dyDescent="0.3">
      <c r="A18" t="s">
        <v>112</v>
      </c>
      <c r="B18" s="4">
        <v>249.17</v>
      </c>
      <c r="C18" s="4"/>
      <c r="D18" s="4"/>
    </row>
    <row r="19" spans="1:4" x14ac:dyDescent="0.3">
      <c r="B19" s="4"/>
    </row>
    <row r="20" spans="1:4" s="59" customFormat="1" x14ac:dyDescent="0.3">
      <c r="A20" s="59" t="s">
        <v>110</v>
      </c>
      <c r="B20" s="79">
        <f>SUM(B4:B19)</f>
        <v>16949.669999999998</v>
      </c>
      <c r="C20" s="79">
        <f>SUM(C4:C19)</f>
        <v>24564.5</v>
      </c>
      <c r="D20" s="79"/>
    </row>
    <row r="21" spans="1:4" x14ac:dyDescent="0.3">
      <c r="B21" s="4"/>
    </row>
    <row r="22" spans="1:4" x14ac:dyDescent="0.3">
      <c r="B22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Receipts</vt:lpstr>
      <vt:lpstr>Payments</vt:lpstr>
      <vt:lpstr>Bank Recc</vt:lpstr>
      <vt:lpstr>Year to Date</vt:lpstr>
      <vt:lpstr>Reserves</vt:lpstr>
      <vt:lpstr>Annual Return</vt:lpstr>
      <vt:lpstr>Budget</vt:lpstr>
      <vt:lpstr>Budget Calculation</vt:lpstr>
      <vt:lpstr>Asset Register</vt:lpstr>
      <vt:lpstr>'Bank Recc'!Print_Area</vt:lpstr>
      <vt:lpstr>Budget!Print_Area</vt:lpstr>
      <vt:lpstr>Payments!Print_Area</vt:lpstr>
      <vt:lpstr>Receipts!Print_Area</vt:lpstr>
      <vt:lpstr>'Year to Date'!Print_Area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Tas PC</dc:creator>
  <cp:keywords/>
  <dc:description/>
  <cp:lastModifiedBy>Field Dalling Parish Clerk</cp:lastModifiedBy>
  <cp:revision/>
  <cp:lastPrinted>2026-04-12T09:27:00Z</cp:lastPrinted>
  <dcterms:created xsi:type="dcterms:W3CDTF">2012-08-13T19:33:46Z</dcterms:created>
  <dcterms:modified xsi:type="dcterms:W3CDTF">2026-04-12T09:34:56Z</dcterms:modified>
  <cp:category/>
  <cp:contentStatus/>
</cp:coreProperties>
</file>